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PC\Desktop\栄養管理報告書\"/>
    </mc:Choice>
  </mc:AlternateContent>
  <xr:revisionPtr revIDLastSave="0" documentId="13_ncr:1_{5733DAA5-98E0-4A24-B6EB-D217F99C839B}" xr6:coauthVersionLast="47" xr6:coauthVersionMax="47" xr10:uidLastSave="{00000000-0000-0000-0000-000000000000}"/>
  <bookViews>
    <workbookView xWindow="-108" yWindow="-108" windowWidth="23256" windowHeight="12576" xr2:uid="{00000000-000D-0000-FFFF-FFFF00000000}"/>
  </bookViews>
  <sheets>
    <sheet name="要領" sheetId="2" r:id="rId1"/>
    <sheet name="報告書" sheetId="1" r:id="rId2"/>
    <sheet name="参考シート" sheetId="5" r:id="rId3"/>
    <sheet name="保健所使用" sheetId="4" r:id="rId4"/>
  </sheets>
  <definedNames>
    <definedName name="_xlnm.Print_Area" localSheetId="2">参考シート!$AN$5:$BY$29</definedName>
    <definedName name="_xlnm.Print_Area" localSheetId="1">報告書!$A$1:$AO$209</definedName>
    <definedName name="_xlnm.Print_Area" localSheetId="0">要領!$B$1:$M$69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K8" i="4" l="1"/>
  <c r="GY8" i="4"/>
  <c r="GW8" i="4"/>
  <c r="GV8" i="4"/>
  <c r="GU8" i="4"/>
  <c r="GT8" i="4"/>
  <c r="GS8" i="4"/>
  <c r="GR8" i="4"/>
  <c r="GQ8" i="4"/>
  <c r="GP8" i="4"/>
  <c r="GO8" i="4"/>
  <c r="GN8" i="4"/>
  <c r="GM8" i="4"/>
  <c r="FQ8" i="4"/>
  <c r="FP8" i="4"/>
  <c r="EZ8" i="4"/>
  <c r="ET8" i="4"/>
  <c r="EA8" i="4"/>
  <c r="DY8" i="4"/>
  <c r="DX8" i="4"/>
  <c r="DF8" i="4"/>
  <c r="DD8" i="4"/>
  <c r="CX8" i="4"/>
  <c r="CV8" i="4"/>
  <c r="CU8" i="4"/>
  <c r="CC8" i="4"/>
  <c r="BV8" i="4"/>
  <c r="BT8" i="4"/>
  <c r="BQ8" i="4"/>
  <c r="P45" i="1" l="1"/>
  <c r="L45" i="1"/>
  <c r="AJ45" i="1"/>
  <c r="AG45" i="1"/>
  <c r="AA45" i="1"/>
  <c r="X45" i="1"/>
  <c r="AJ48" i="1"/>
  <c r="AV8" i="4" s="1"/>
  <c r="AG48" i="1"/>
  <c r="AR8" i="4" s="1"/>
  <c r="AA48" i="1"/>
  <c r="AJ8" i="4" s="1"/>
  <c r="X48" i="1"/>
  <c r="AF8" i="4" s="1"/>
  <c r="AM47" i="1"/>
  <c r="AD47" i="1"/>
  <c r="IP6" i="4"/>
  <c r="IN6" i="4"/>
  <c r="IL6" i="4"/>
  <c r="IJ8" i="4"/>
  <c r="R8" i="4"/>
  <c r="X46" i="1" l="1"/>
  <c r="AE8" i="4" s="1"/>
  <c r="AG46" i="1"/>
  <c r="AQ8" i="4" s="1"/>
  <c r="IR8" i="4"/>
  <c r="IJ6" i="4"/>
  <c r="IR6" i="4" s="1"/>
  <c r="T47" i="1"/>
  <c r="AM48" i="1" s="1"/>
  <c r="AZ8" i="4" s="1"/>
  <c r="AM36" i="1"/>
  <c r="AM37" i="1"/>
  <c r="AM38" i="1"/>
  <c r="AM39" i="1"/>
  <c r="AM40" i="1"/>
  <c r="AM41" i="1"/>
  <c r="AM42" i="1"/>
  <c r="AM43" i="1"/>
  <c r="AM44" i="1"/>
  <c r="AM35" i="1"/>
  <c r="AD44" i="1"/>
  <c r="AD36" i="1"/>
  <c r="AD37" i="1"/>
  <c r="AD38" i="1"/>
  <c r="AD39" i="1"/>
  <c r="AD40" i="1"/>
  <c r="AD41" i="1"/>
  <c r="AD42" i="1"/>
  <c r="AD43" i="1"/>
  <c r="AD35" i="1"/>
  <c r="T44" i="1"/>
  <c r="T36" i="1"/>
  <c r="T37" i="1"/>
  <c r="T38" i="1"/>
  <c r="T39" i="1"/>
  <c r="T40" i="1"/>
  <c r="T41" i="1"/>
  <c r="T42" i="1"/>
  <c r="T43" i="1"/>
  <c r="T35" i="1"/>
  <c r="AA46" i="1"/>
  <c r="AI8" i="4" s="1"/>
  <c r="M117" i="1"/>
  <c r="CH127" i="1"/>
  <c r="CE97" i="1"/>
  <c r="M119" i="1" l="1"/>
  <c r="GX8" i="4"/>
  <c r="GZ8" i="4" s="1"/>
  <c r="AM45" i="1"/>
  <c r="AD45" i="1"/>
  <c r="T45" i="1"/>
  <c r="AD48" i="1"/>
  <c r="AN8" i="4" s="1"/>
  <c r="BY189" i="5"/>
  <c r="BV189" i="5"/>
  <c r="BS189" i="5"/>
  <c r="BP189" i="5"/>
  <c r="BM189" i="5"/>
  <c r="BJ189" i="5"/>
  <c r="BG189" i="5"/>
  <c r="BD189" i="5"/>
  <c r="AZ189" i="5"/>
  <c r="BY187" i="5"/>
  <c r="BV187" i="5"/>
  <c r="BS187" i="5"/>
  <c r="BP187" i="5"/>
  <c r="BM187" i="5"/>
  <c r="BJ187" i="5"/>
  <c r="BG187" i="5"/>
  <c r="BD187" i="5"/>
  <c r="AZ187" i="5"/>
  <c r="AG183" i="5"/>
  <c r="AD183" i="5"/>
  <c r="X183" i="5"/>
  <c r="U183" i="5"/>
  <c r="AA183" i="5" s="1"/>
  <c r="N183" i="5"/>
  <c r="J183" i="5"/>
  <c r="AG182" i="5"/>
  <c r="AD182" i="5"/>
  <c r="AJ182" i="5" s="1"/>
  <c r="X182" i="5"/>
  <c r="U182" i="5"/>
  <c r="N182" i="5"/>
  <c r="J182" i="5"/>
  <c r="AG181" i="5"/>
  <c r="AD181" i="5"/>
  <c r="X181" i="5"/>
  <c r="U181" i="5"/>
  <c r="N181" i="5"/>
  <c r="J181" i="5"/>
  <c r="BT180" i="5"/>
  <c r="BQ180" i="5"/>
  <c r="BK180" i="5"/>
  <c r="BH180" i="5"/>
  <c r="BA180" i="5"/>
  <c r="AW180" i="5"/>
  <c r="AG180" i="5"/>
  <c r="AD180" i="5"/>
  <c r="X180" i="5"/>
  <c r="U180" i="5"/>
  <c r="N180" i="5"/>
  <c r="J180" i="5"/>
  <c r="BT179" i="5"/>
  <c r="BQ179" i="5"/>
  <c r="BW179" i="5" s="1"/>
  <c r="BK179" i="5"/>
  <c r="BH179" i="5"/>
  <c r="BA179" i="5"/>
  <c r="AW179" i="5"/>
  <c r="AG179" i="5"/>
  <c r="AD179" i="5"/>
  <c r="X179" i="5"/>
  <c r="U179" i="5"/>
  <c r="N179" i="5"/>
  <c r="J179" i="5"/>
  <c r="R179" i="5" s="1"/>
  <c r="BT178" i="5"/>
  <c r="BT181" i="5" s="1"/>
  <c r="BQ178" i="5"/>
  <c r="BK178" i="5"/>
  <c r="BH178" i="5"/>
  <c r="BA178" i="5"/>
  <c r="AW178" i="5"/>
  <c r="AN178" i="5"/>
  <c r="AQ190" i="5" s="1"/>
  <c r="AG178" i="5"/>
  <c r="AD178" i="5"/>
  <c r="X178" i="5"/>
  <c r="U178" i="5"/>
  <c r="N178" i="5"/>
  <c r="J178" i="5"/>
  <c r="R178" i="5" s="1"/>
  <c r="A178" i="5"/>
  <c r="AQ188" i="5" s="1"/>
  <c r="AQ192" i="5" s="1"/>
  <c r="AG169" i="5"/>
  <c r="AD169" i="5"/>
  <c r="X169" i="5"/>
  <c r="U169" i="5"/>
  <c r="N169" i="5"/>
  <c r="J169" i="5"/>
  <c r="AJ168" i="5"/>
  <c r="AA168" i="5"/>
  <c r="R168" i="5"/>
  <c r="AJ167" i="5"/>
  <c r="AA167" i="5"/>
  <c r="R167" i="5"/>
  <c r="AJ166" i="5"/>
  <c r="AA166" i="5"/>
  <c r="R166" i="5"/>
  <c r="AJ165" i="5"/>
  <c r="AA165" i="5"/>
  <c r="R165" i="5"/>
  <c r="AJ164" i="5"/>
  <c r="AA164" i="5"/>
  <c r="R164" i="5"/>
  <c r="AJ163" i="5"/>
  <c r="AA163" i="5"/>
  <c r="R163" i="5"/>
  <c r="AG158" i="5"/>
  <c r="AD158" i="5"/>
  <c r="X158" i="5"/>
  <c r="U158" i="5"/>
  <c r="N158" i="5"/>
  <c r="AG159" i="5" s="1"/>
  <c r="J158" i="5"/>
  <c r="AJ157" i="5"/>
  <c r="AA157" i="5"/>
  <c r="R157" i="5"/>
  <c r="AJ156" i="5"/>
  <c r="AA156" i="5"/>
  <c r="R156" i="5"/>
  <c r="AJ155" i="5"/>
  <c r="AA155" i="5"/>
  <c r="R155" i="5"/>
  <c r="AJ154" i="5"/>
  <c r="AA154" i="5"/>
  <c r="R154" i="5"/>
  <c r="AJ153" i="5"/>
  <c r="AA153" i="5"/>
  <c r="R153" i="5"/>
  <c r="AJ152" i="5"/>
  <c r="AA152" i="5"/>
  <c r="R152" i="5"/>
  <c r="AG147" i="5"/>
  <c r="AD147" i="5"/>
  <c r="X147" i="5"/>
  <c r="U147" i="5"/>
  <c r="N147" i="5"/>
  <c r="J147" i="5"/>
  <c r="AJ146" i="5"/>
  <c r="AA146" i="5"/>
  <c r="R146" i="5"/>
  <c r="AJ145" i="5"/>
  <c r="AA145" i="5"/>
  <c r="R145" i="5"/>
  <c r="AJ144" i="5"/>
  <c r="AA144" i="5"/>
  <c r="R144" i="5"/>
  <c r="AJ143" i="5"/>
  <c r="AA143" i="5"/>
  <c r="R143" i="5"/>
  <c r="AJ142" i="5"/>
  <c r="AA142" i="5"/>
  <c r="R142" i="5"/>
  <c r="AJ141" i="5"/>
  <c r="AA141" i="5"/>
  <c r="R141" i="5"/>
  <c r="AG136" i="5"/>
  <c r="AD136" i="5"/>
  <c r="X136" i="5"/>
  <c r="U136" i="5"/>
  <c r="N136" i="5"/>
  <c r="J136" i="5"/>
  <c r="AD137" i="5" s="1"/>
  <c r="AJ135" i="5"/>
  <c r="AA135" i="5"/>
  <c r="R135" i="5"/>
  <c r="AJ134" i="5"/>
  <c r="AA134" i="5"/>
  <c r="R134" i="5"/>
  <c r="AJ133" i="5"/>
  <c r="AA133" i="5"/>
  <c r="R133" i="5"/>
  <c r="AJ132" i="5"/>
  <c r="AA132" i="5"/>
  <c r="R132" i="5"/>
  <c r="AJ131" i="5"/>
  <c r="AA131" i="5"/>
  <c r="R131" i="5"/>
  <c r="AJ130" i="5"/>
  <c r="AA130" i="5"/>
  <c r="R130" i="5"/>
  <c r="AG125" i="5"/>
  <c r="AD125" i="5"/>
  <c r="X125" i="5"/>
  <c r="U125" i="5"/>
  <c r="N125" i="5"/>
  <c r="J125" i="5"/>
  <c r="BT124" i="5"/>
  <c r="BQ124" i="5"/>
  <c r="BK124" i="5"/>
  <c r="BH124" i="5"/>
  <c r="BA124" i="5"/>
  <c r="AW124" i="5"/>
  <c r="AJ124" i="5"/>
  <c r="AA124" i="5"/>
  <c r="R124" i="5"/>
  <c r="BW123" i="5"/>
  <c r="BN123" i="5"/>
  <c r="BE123" i="5"/>
  <c r="AJ123" i="5"/>
  <c r="AA123" i="5"/>
  <c r="R123" i="5"/>
  <c r="BW122" i="5"/>
  <c r="BN122" i="5"/>
  <c r="BE122" i="5"/>
  <c r="AJ122" i="5"/>
  <c r="AA122" i="5"/>
  <c r="R122" i="5"/>
  <c r="BW121" i="5"/>
  <c r="BN121" i="5"/>
  <c r="BE121" i="5"/>
  <c r="AJ121" i="5"/>
  <c r="AA121" i="5"/>
  <c r="R121" i="5"/>
  <c r="AJ120" i="5"/>
  <c r="AA120" i="5"/>
  <c r="R120" i="5"/>
  <c r="AJ119" i="5"/>
  <c r="AA119" i="5"/>
  <c r="R119" i="5"/>
  <c r="BT116" i="5"/>
  <c r="BQ116" i="5"/>
  <c r="BK116" i="5"/>
  <c r="BH116" i="5"/>
  <c r="BA116" i="5"/>
  <c r="BT117" i="5" s="1"/>
  <c r="AW116" i="5"/>
  <c r="BW115" i="5"/>
  <c r="BN115" i="5"/>
  <c r="BE115" i="5"/>
  <c r="BW114" i="5"/>
  <c r="BN114" i="5"/>
  <c r="BE114" i="5"/>
  <c r="AG114" i="5"/>
  <c r="AD114" i="5"/>
  <c r="X114" i="5"/>
  <c r="U114" i="5"/>
  <c r="N114" i="5"/>
  <c r="J114" i="5"/>
  <c r="BW113" i="5"/>
  <c r="BN113" i="5"/>
  <c r="BE113" i="5"/>
  <c r="AJ113" i="5"/>
  <c r="AA113" i="5"/>
  <c r="R113" i="5"/>
  <c r="AJ112" i="5"/>
  <c r="AA112" i="5"/>
  <c r="R112" i="5"/>
  <c r="AJ111" i="5"/>
  <c r="AA111" i="5"/>
  <c r="R111" i="5"/>
  <c r="AJ110" i="5"/>
  <c r="AA110" i="5"/>
  <c r="R110" i="5"/>
  <c r="AJ109" i="5"/>
  <c r="AA109" i="5"/>
  <c r="R109" i="5"/>
  <c r="BT108" i="5"/>
  <c r="BQ108" i="5"/>
  <c r="BK108" i="5"/>
  <c r="BH108" i="5"/>
  <c r="BA108" i="5"/>
  <c r="AW108" i="5"/>
  <c r="BQ109" i="5" s="1"/>
  <c r="AJ108" i="5"/>
  <c r="AA108" i="5"/>
  <c r="R108" i="5"/>
  <c r="BW107" i="5"/>
  <c r="BN107" i="5"/>
  <c r="BE107" i="5"/>
  <c r="BW106" i="5"/>
  <c r="BN106" i="5"/>
  <c r="BE106" i="5"/>
  <c r="BW105" i="5"/>
  <c r="BN105" i="5"/>
  <c r="BE105" i="5"/>
  <c r="AG103" i="5"/>
  <c r="AD103" i="5"/>
  <c r="X103" i="5"/>
  <c r="U103" i="5"/>
  <c r="N103" i="5"/>
  <c r="J103" i="5"/>
  <c r="AJ102" i="5"/>
  <c r="AA102" i="5"/>
  <c r="R102" i="5"/>
  <c r="AJ101" i="5"/>
  <c r="AA101" i="5"/>
  <c r="R101" i="5"/>
  <c r="BT100" i="5"/>
  <c r="BQ100" i="5"/>
  <c r="BK100" i="5"/>
  <c r="BH100" i="5"/>
  <c r="BA100" i="5"/>
  <c r="AW100" i="5"/>
  <c r="AJ100" i="5"/>
  <c r="AA100" i="5"/>
  <c r="R100" i="5"/>
  <c r="BW99" i="5"/>
  <c r="BN99" i="5"/>
  <c r="BE99" i="5"/>
  <c r="AJ99" i="5"/>
  <c r="AA99" i="5"/>
  <c r="R99" i="5"/>
  <c r="BW98" i="5"/>
  <c r="BN98" i="5"/>
  <c r="BE98" i="5"/>
  <c r="AJ98" i="5"/>
  <c r="AA98" i="5"/>
  <c r="R98" i="5"/>
  <c r="BW97" i="5"/>
  <c r="BN97" i="5"/>
  <c r="BE97" i="5"/>
  <c r="AJ97" i="5"/>
  <c r="AA97" i="5"/>
  <c r="R97" i="5"/>
  <c r="BT92" i="5"/>
  <c r="BQ92" i="5"/>
  <c r="BK92" i="5"/>
  <c r="BH92" i="5"/>
  <c r="BA92" i="5"/>
  <c r="AW92" i="5"/>
  <c r="AG92" i="5"/>
  <c r="AD92" i="5"/>
  <c r="X92" i="5"/>
  <c r="U92" i="5"/>
  <c r="N92" i="5"/>
  <c r="J92" i="5"/>
  <c r="BW91" i="5"/>
  <c r="BN91" i="5"/>
  <c r="BE91" i="5"/>
  <c r="AJ91" i="5"/>
  <c r="AA91" i="5"/>
  <c r="R91" i="5"/>
  <c r="BW90" i="5"/>
  <c r="BN90" i="5"/>
  <c r="BE90" i="5"/>
  <c r="AJ90" i="5"/>
  <c r="AA90" i="5"/>
  <c r="R90" i="5"/>
  <c r="BW89" i="5"/>
  <c r="BN89" i="5"/>
  <c r="BE89" i="5"/>
  <c r="AJ89" i="5"/>
  <c r="AA89" i="5"/>
  <c r="R89" i="5"/>
  <c r="AJ88" i="5"/>
  <c r="AA88" i="5"/>
  <c r="R88" i="5"/>
  <c r="AJ87" i="5"/>
  <c r="AA87" i="5"/>
  <c r="R87" i="5"/>
  <c r="AJ86" i="5"/>
  <c r="AA86" i="5"/>
  <c r="R86" i="5"/>
  <c r="BT84" i="5"/>
  <c r="BQ84" i="5"/>
  <c r="BK84" i="5"/>
  <c r="BH84" i="5"/>
  <c r="BA84" i="5"/>
  <c r="AW84" i="5"/>
  <c r="BW83" i="5"/>
  <c r="BN83" i="5"/>
  <c r="BE83" i="5"/>
  <c r="BW82" i="5"/>
  <c r="BN82" i="5"/>
  <c r="BE82" i="5"/>
  <c r="BW81" i="5"/>
  <c r="BN81" i="5"/>
  <c r="BE81" i="5"/>
  <c r="AG81" i="5"/>
  <c r="AD81" i="5"/>
  <c r="X81" i="5"/>
  <c r="U81" i="5"/>
  <c r="N81" i="5"/>
  <c r="AG82" i="5" s="1"/>
  <c r="J81" i="5"/>
  <c r="AJ80" i="5"/>
  <c r="AA80" i="5"/>
  <c r="R80" i="5"/>
  <c r="AJ79" i="5"/>
  <c r="AA79" i="5"/>
  <c r="R79" i="5"/>
  <c r="AJ78" i="5"/>
  <c r="AA78" i="5"/>
  <c r="R78" i="5"/>
  <c r="AJ77" i="5"/>
  <c r="AA77" i="5"/>
  <c r="R77" i="5"/>
  <c r="BT76" i="5"/>
  <c r="BQ76" i="5"/>
  <c r="BK76" i="5"/>
  <c r="BH76" i="5"/>
  <c r="BA76" i="5"/>
  <c r="AW76" i="5"/>
  <c r="BQ77" i="5" s="1"/>
  <c r="AJ76" i="5"/>
  <c r="AA76" i="5"/>
  <c r="R76" i="5"/>
  <c r="BW75" i="5"/>
  <c r="BN75" i="5"/>
  <c r="BE75" i="5"/>
  <c r="AJ75" i="5"/>
  <c r="AA75" i="5"/>
  <c r="R75" i="5"/>
  <c r="BW74" i="5"/>
  <c r="BN74" i="5"/>
  <c r="BE74" i="5"/>
  <c r="BW73" i="5"/>
  <c r="BN73" i="5"/>
  <c r="BE73" i="5"/>
  <c r="AG70" i="5"/>
  <c r="AD70" i="5"/>
  <c r="X70" i="5"/>
  <c r="U70" i="5"/>
  <c r="N70" i="5"/>
  <c r="J70" i="5"/>
  <c r="AJ69" i="5"/>
  <c r="AA69" i="5"/>
  <c r="R69" i="5"/>
  <c r="BT68" i="5"/>
  <c r="BQ68" i="5"/>
  <c r="BK68" i="5"/>
  <c r="BH68" i="5"/>
  <c r="BA68" i="5"/>
  <c r="AW68" i="5"/>
  <c r="AJ68" i="5"/>
  <c r="AA68" i="5"/>
  <c r="R68" i="5"/>
  <c r="BW67" i="5"/>
  <c r="BN67" i="5"/>
  <c r="BE67" i="5"/>
  <c r="AJ67" i="5"/>
  <c r="AA67" i="5"/>
  <c r="R67" i="5"/>
  <c r="BW66" i="5"/>
  <c r="BN66" i="5"/>
  <c r="BE66" i="5"/>
  <c r="AJ66" i="5"/>
  <c r="AA66" i="5"/>
  <c r="R66" i="5"/>
  <c r="BW65" i="5"/>
  <c r="BN65" i="5"/>
  <c r="BE65" i="5"/>
  <c r="AJ65" i="5"/>
  <c r="AA65" i="5"/>
  <c r="R65" i="5"/>
  <c r="AJ64" i="5"/>
  <c r="AA64" i="5"/>
  <c r="R64" i="5"/>
  <c r="BT60" i="5"/>
  <c r="BQ60" i="5"/>
  <c r="BK60" i="5"/>
  <c r="BH60" i="5"/>
  <c r="BA60" i="5"/>
  <c r="AW60" i="5"/>
  <c r="BW59" i="5"/>
  <c r="BN59" i="5"/>
  <c r="BE59" i="5"/>
  <c r="AG59" i="5"/>
  <c r="AD59" i="5"/>
  <c r="X59" i="5"/>
  <c r="U59" i="5"/>
  <c r="N59" i="5"/>
  <c r="AG60" i="5" s="1"/>
  <c r="J59" i="5"/>
  <c r="BW58" i="5"/>
  <c r="BN58" i="5"/>
  <c r="BE58" i="5"/>
  <c r="AJ58" i="5"/>
  <c r="AA58" i="5"/>
  <c r="R58" i="5"/>
  <c r="BW57" i="5"/>
  <c r="BN57" i="5"/>
  <c r="BE57" i="5"/>
  <c r="AJ57" i="5"/>
  <c r="AA57" i="5"/>
  <c r="R57" i="5"/>
  <c r="AJ56" i="5"/>
  <c r="AA56" i="5"/>
  <c r="R56" i="5"/>
  <c r="AJ55" i="5"/>
  <c r="AA55" i="5"/>
  <c r="R55" i="5"/>
  <c r="AJ54" i="5"/>
  <c r="AA54" i="5"/>
  <c r="R54" i="5"/>
  <c r="AJ53" i="5"/>
  <c r="AA53" i="5"/>
  <c r="R53" i="5"/>
  <c r="BT52" i="5"/>
  <c r="BQ52" i="5"/>
  <c r="BK52" i="5"/>
  <c r="BH52" i="5"/>
  <c r="BA52" i="5"/>
  <c r="AW52" i="5"/>
  <c r="BQ53" i="5" s="1"/>
  <c r="BW51" i="5"/>
  <c r="BN51" i="5"/>
  <c r="BE51" i="5"/>
  <c r="BW50" i="5"/>
  <c r="BN50" i="5"/>
  <c r="BE50" i="5"/>
  <c r="BW49" i="5"/>
  <c r="BN49" i="5"/>
  <c r="BE49" i="5"/>
  <c r="AG48" i="5"/>
  <c r="AD48" i="5"/>
  <c r="X48" i="5"/>
  <c r="U48" i="5"/>
  <c r="N48" i="5"/>
  <c r="J48" i="5"/>
  <c r="AD49" i="5" s="1"/>
  <c r="AJ47" i="5"/>
  <c r="AA47" i="5"/>
  <c r="R47" i="5"/>
  <c r="AJ46" i="5"/>
  <c r="AA46" i="5"/>
  <c r="R46" i="5"/>
  <c r="AJ45" i="5"/>
  <c r="AA45" i="5"/>
  <c r="R45" i="5"/>
  <c r="BT44" i="5"/>
  <c r="BQ44" i="5"/>
  <c r="BK44" i="5"/>
  <c r="BH44" i="5"/>
  <c r="BA44" i="5"/>
  <c r="AW44" i="5"/>
  <c r="AJ44" i="5"/>
  <c r="AA44" i="5"/>
  <c r="R44" i="5"/>
  <c r="BW43" i="5"/>
  <c r="BN43" i="5"/>
  <c r="BE43" i="5"/>
  <c r="AJ43" i="5"/>
  <c r="AA43" i="5"/>
  <c r="R43" i="5"/>
  <c r="BW42" i="5"/>
  <c r="BN42" i="5"/>
  <c r="BE42" i="5"/>
  <c r="AJ42" i="5"/>
  <c r="AA42" i="5"/>
  <c r="R42" i="5"/>
  <c r="BW41" i="5"/>
  <c r="BN41" i="5"/>
  <c r="BE41" i="5"/>
  <c r="AG37" i="5"/>
  <c r="AD37" i="5"/>
  <c r="X37" i="5"/>
  <c r="U37" i="5"/>
  <c r="N37" i="5"/>
  <c r="J37" i="5"/>
  <c r="BT36" i="5"/>
  <c r="BQ36" i="5"/>
  <c r="BK36" i="5"/>
  <c r="BH36" i="5"/>
  <c r="BA36" i="5"/>
  <c r="AW36" i="5"/>
  <c r="AJ36" i="5"/>
  <c r="AA36" i="5"/>
  <c r="R36" i="5"/>
  <c r="BW35" i="5"/>
  <c r="BN35" i="5"/>
  <c r="BE35" i="5"/>
  <c r="AJ35" i="5"/>
  <c r="AA35" i="5"/>
  <c r="R35" i="5"/>
  <c r="BW34" i="5"/>
  <c r="BN34" i="5"/>
  <c r="BE34" i="5"/>
  <c r="AJ34" i="5"/>
  <c r="AA34" i="5"/>
  <c r="R34" i="5"/>
  <c r="BW33" i="5"/>
  <c r="BN33" i="5"/>
  <c r="BE33" i="5"/>
  <c r="AJ33" i="5"/>
  <c r="AA33" i="5"/>
  <c r="R33" i="5"/>
  <c r="AJ32" i="5"/>
  <c r="AA32" i="5"/>
  <c r="R32" i="5"/>
  <c r="AJ31" i="5"/>
  <c r="AA31" i="5"/>
  <c r="R31" i="5"/>
  <c r="BT28" i="5"/>
  <c r="BQ28" i="5"/>
  <c r="BK28" i="5"/>
  <c r="BH28" i="5"/>
  <c r="BA28" i="5"/>
  <c r="BT29" i="5" s="1"/>
  <c r="AW28" i="5"/>
  <c r="BW27" i="5"/>
  <c r="BN27" i="5"/>
  <c r="BE27" i="5"/>
  <c r="BW26" i="5"/>
  <c r="BN26" i="5"/>
  <c r="BE26" i="5"/>
  <c r="AG26" i="5"/>
  <c r="AD26" i="5"/>
  <c r="X26" i="5"/>
  <c r="U26" i="5"/>
  <c r="N26" i="5"/>
  <c r="AG27" i="5" s="1"/>
  <c r="J26" i="5"/>
  <c r="BW25" i="5"/>
  <c r="BN25" i="5"/>
  <c r="BE25" i="5"/>
  <c r="AJ25" i="5"/>
  <c r="AA25" i="5"/>
  <c r="R25" i="5"/>
  <c r="AJ24" i="5"/>
  <c r="AA24" i="5"/>
  <c r="R24" i="5"/>
  <c r="AJ23" i="5"/>
  <c r="AA23" i="5"/>
  <c r="R23" i="5"/>
  <c r="AJ22" i="5"/>
  <c r="AA22" i="5"/>
  <c r="R22" i="5"/>
  <c r="AJ21" i="5"/>
  <c r="AA21" i="5"/>
  <c r="R21" i="5"/>
  <c r="BT20" i="5"/>
  <c r="BQ20" i="5"/>
  <c r="BK20" i="5"/>
  <c r="BH20" i="5"/>
  <c r="BA20" i="5"/>
  <c r="AW20" i="5"/>
  <c r="AJ20" i="5"/>
  <c r="AA20" i="5"/>
  <c r="R20" i="5"/>
  <c r="BW19" i="5"/>
  <c r="BN19" i="5"/>
  <c r="BE19" i="5"/>
  <c r="BW18" i="5"/>
  <c r="BN18" i="5"/>
  <c r="BE18" i="5"/>
  <c r="BW17" i="5"/>
  <c r="BN17" i="5"/>
  <c r="BE17" i="5"/>
  <c r="AG15" i="5"/>
  <c r="AD15" i="5"/>
  <c r="X15" i="5"/>
  <c r="U15" i="5"/>
  <c r="N15" i="5"/>
  <c r="J15" i="5"/>
  <c r="AJ14" i="5"/>
  <c r="AA14" i="5"/>
  <c r="R14" i="5"/>
  <c r="AJ13" i="5"/>
  <c r="AA13" i="5"/>
  <c r="R13" i="5"/>
  <c r="BT12" i="5"/>
  <c r="BQ12" i="5"/>
  <c r="BK12" i="5"/>
  <c r="BH12" i="5"/>
  <c r="BA12" i="5"/>
  <c r="AW12" i="5"/>
  <c r="AJ12" i="5"/>
  <c r="AA12" i="5"/>
  <c r="R12" i="5"/>
  <c r="BW11" i="5"/>
  <c r="BN11" i="5"/>
  <c r="BE11" i="5"/>
  <c r="AJ11" i="5"/>
  <c r="AA11" i="5"/>
  <c r="R11" i="5"/>
  <c r="BW10" i="5"/>
  <c r="BN10" i="5"/>
  <c r="BE10" i="5"/>
  <c r="AJ10" i="5"/>
  <c r="AA10" i="5"/>
  <c r="R10" i="5"/>
  <c r="BW9" i="5"/>
  <c r="BN9" i="5"/>
  <c r="BE9" i="5"/>
  <c r="AJ9" i="5"/>
  <c r="AA9" i="5"/>
  <c r="R9" i="5"/>
  <c r="IR5" i="4" l="1"/>
  <c r="BN28" i="5"/>
  <c r="AA179" i="5"/>
  <c r="BN68" i="5"/>
  <c r="BK69" i="5"/>
  <c r="U71" i="5"/>
  <c r="X82" i="5"/>
  <c r="X93" i="5"/>
  <c r="AD46" i="1"/>
  <c r="AM46" i="1"/>
  <c r="BE36" i="5"/>
  <c r="BH37" i="5"/>
  <c r="BW44" i="5"/>
  <c r="BQ45" i="5"/>
  <c r="U60" i="5"/>
  <c r="BE92" i="5"/>
  <c r="X104" i="5"/>
  <c r="BE116" i="5"/>
  <c r="BW124" i="5"/>
  <c r="U126" i="5"/>
  <c r="U137" i="5"/>
  <c r="U148" i="5"/>
  <c r="U170" i="5"/>
  <c r="AW181" i="5"/>
  <c r="AW189" i="5" s="1"/>
  <c r="BN84" i="5"/>
  <c r="BN116" i="5"/>
  <c r="BN117" i="5" s="1"/>
  <c r="BW12" i="5"/>
  <c r="BN44" i="5"/>
  <c r="BK45" i="5"/>
  <c r="BW52" i="5"/>
  <c r="BH61" i="5"/>
  <c r="BW68" i="5"/>
  <c r="BQ69" i="5"/>
  <c r="BW76" i="5"/>
  <c r="BH77" i="5"/>
  <c r="U104" i="5"/>
  <c r="BE108" i="5"/>
  <c r="BW108" i="5"/>
  <c r="X148" i="5"/>
  <c r="AG170" i="5"/>
  <c r="AA178" i="5"/>
  <c r="BN179" i="5"/>
  <c r="AJ180" i="5"/>
  <c r="BN180" i="5"/>
  <c r="R181" i="5"/>
  <c r="AJ181" i="5"/>
  <c r="AA37" i="5"/>
  <c r="BN60" i="5"/>
  <c r="AA70" i="5"/>
  <c r="BN76" i="5"/>
  <c r="BT85" i="5"/>
  <c r="U16" i="5"/>
  <c r="R15" i="5"/>
  <c r="BN12" i="5"/>
  <c r="BK13" i="5"/>
  <c r="BN20" i="5"/>
  <c r="BK21" i="5"/>
  <c r="BE28" i="5"/>
  <c r="U38" i="5"/>
  <c r="X49" i="5"/>
  <c r="BN52" i="5"/>
  <c r="X71" i="5"/>
  <c r="BE84" i="5"/>
  <c r="BW84" i="5"/>
  <c r="BK85" i="5"/>
  <c r="BN92" i="5"/>
  <c r="BN93" i="5" s="1"/>
  <c r="U93" i="5"/>
  <c r="BW100" i="5"/>
  <c r="BQ101" i="5"/>
  <c r="BH117" i="5"/>
  <c r="X126" i="5"/>
  <c r="AA136" i="5"/>
  <c r="AJ136" i="5"/>
  <c r="X137" i="5"/>
  <c r="X159" i="5"/>
  <c r="AA169" i="5"/>
  <c r="BK109" i="5"/>
  <c r="X115" i="5"/>
  <c r="AJ178" i="5"/>
  <c r="BA181" i="5"/>
  <c r="BA189" i="5" s="1"/>
  <c r="R70" i="5"/>
  <c r="U27" i="5"/>
  <c r="BW28" i="5"/>
  <c r="BW29" i="5" s="1"/>
  <c r="BH29" i="5"/>
  <c r="R37" i="5"/>
  <c r="BN36" i="5"/>
  <c r="BN37" i="5" s="1"/>
  <c r="BK37" i="5"/>
  <c r="BE52" i="5"/>
  <c r="BW53" i="5" s="1"/>
  <c r="BK53" i="5"/>
  <c r="BW60" i="5"/>
  <c r="BE60" i="5"/>
  <c r="BW61" i="5" s="1"/>
  <c r="BK61" i="5"/>
  <c r="AD71" i="5"/>
  <c r="AG93" i="5"/>
  <c r="BK181" i="5"/>
  <c r="BK189" i="5" s="1"/>
  <c r="BK190" i="5" s="1"/>
  <c r="AJ179" i="5"/>
  <c r="R26" i="5"/>
  <c r="AG38" i="5"/>
  <c r="X16" i="5"/>
  <c r="BW20" i="5"/>
  <c r="AA26" i="5"/>
  <c r="AA27" i="5" s="1"/>
  <c r="BW36" i="5"/>
  <c r="BW37" i="5" s="1"/>
  <c r="BT53" i="5"/>
  <c r="AJ59" i="5"/>
  <c r="BQ61" i="5"/>
  <c r="BT69" i="5"/>
  <c r="R81" i="5"/>
  <c r="BK77" i="5"/>
  <c r="AA81" i="5"/>
  <c r="U82" i="5"/>
  <c r="BH85" i="5"/>
  <c r="BQ85" i="5"/>
  <c r="AJ92" i="5"/>
  <c r="R92" i="5"/>
  <c r="BW92" i="5"/>
  <c r="BW93" i="5" s="1"/>
  <c r="BE100" i="5"/>
  <c r="BH101" i="5"/>
  <c r="AD104" i="5"/>
  <c r="BN108" i="5"/>
  <c r="BN109" i="5" s="1"/>
  <c r="BT109" i="5"/>
  <c r="AG115" i="5"/>
  <c r="BQ117" i="5"/>
  <c r="AD126" i="5"/>
  <c r="AA147" i="5"/>
  <c r="AA158" i="5"/>
  <c r="BT21" i="5"/>
  <c r="BT101" i="5"/>
  <c r="AD115" i="5"/>
  <c r="BT125" i="5"/>
  <c r="AJ15" i="5"/>
  <c r="AJ16" i="5" s="1"/>
  <c r="BT13" i="5"/>
  <c r="BE20" i="5"/>
  <c r="BH21" i="5"/>
  <c r="BN29" i="5"/>
  <c r="BQ37" i="5"/>
  <c r="BT45" i="5"/>
  <c r="BE12" i="5"/>
  <c r="BW13" i="5" s="1"/>
  <c r="AA15" i="5"/>
  <c r="AA16" i="5" s="1"/>
  <c r="BH13" i="5"/>
  <c r="AJ26" i="5"/>
  <c r="BK29" i="5"/>
  <c r="BT37" i="5"/>
  <c r="BE44" i="5"/>
  <c r="AA48" i="5"/>
  <c r="BH45" i="5"/>
  <c r="AG49" i="5"/>
  <c r="BH53" i="5"/>
  <c r="X60" i="5"/>
  <c r="BT61" i="5"/>
  <c r="AJ70" i="5"/>
  <c r="AJ71" i="5" s="1"/>
  <c r="BE68" i="5"/>
  <c r="BN69" i="5" s="1"/>
  <c r="BH69" i="5"/>
  <c r="AD93" i="5"/>
  <c r="BQ93" i="5"/>
  <c r="R103" i="5"/>
  <c r="BN100" i="5"/>
  <c r="BN101" i="5" s="1"/>
  <c r="BK101" i="5"/>
  <c r="AG104" i="5"/>
  <c r="AA114" i="5"/>
  <c r="BH109" i="5"/>
  <c r="U115" i="5"/>
  <c r="AJ125" i="5"/>
  <c r="BN124" i="5"/>
  <c r="BK125" i="5"/>
  <c r="AG126" i="5"/>
  <c r="AG137" i="5"/>
  <c r="AJ147" i="5"/>
  <c r="AD148" i="5"/>
  <c r="U159" i="5"/>
  <c r="AD159" i="5"/>
  <c r="X170" i="5"/>
  <c r="BQ181" i="5"/>
  <c r="BQ182" i="5" s="1"/>
  <c r="BQ13" i="5"/>
  <c r="AD16" i="5"/>
  <c r="BQ21" i="5"/>
  <c r="AD27" i="5"/>
  <c r="AD38" i="5"/>
  <c r="AJ48" i="5"/>
  <c r="AA59" i="5"/>
  <c r="BE76" i="5"/>
  <c r="BT77" i="5"/>
  <c r="AJ81" i="5"/>
  <c r="BH93" i="5"/>
  <c r="R114" i="5"/>
  <c r="R136" i="5"/>
  <c r="AJ137" i="5" s="1"/>
  <c r="AG148" i="5"/>
  <c r="AJ169" i="5"/>
  <c r="AD170" i="5"/>
  <c r="U184" i="5"/>
  <c r="BH187" i="5" s="1"/>
  <c r="AG184" i="5"/>
  <c r="BT187" i="5" s="1"/>
  <c r="BE178" i="5"/>
  <c r="X184" i="5"/>
  <c r="BK187" i="5" s="1"/>
  <c r="BE180" i="5"/>
  <c r="BW180" i="5"/>
  <c r="R158" i="5"/>
  <c r="R180" i="5"/>
  <c r="AA181" i="5"/>
  <c r="R182" i="5"/>
  <c r="AJ183" i="5"/>
  <c r="AJ27" i="5"/>
  <c r="BN13" i="5"/>
  <c r="BN21" i="5"/>
  <c r="AA38" i="5"/>
  <c r="AJ37" i="5"/>
  <c r="AJ38" i="5" s="1"/>
  <c r="BN45" i="5"/>
  <c r="AG71" i="5"/>
  <c r="AD82" i="5"/>
  <c r="BN85" i="5"/>
  <c r="AA92" i="5"/>
  <c r="BT93" i="5"/>
  <c r="AA103" i="5"/>
  <c r="R125" i="5"/>
  <c r="AJ126" i="5" s="1"/>
  <c r="AJ158" i="5"/>
  <c r="AJ159" i="5" s="1"/>
  <c r="BH181" i="5"/>
  <c r="BN178" i="5"/>
  <c r="BN181" i="5" s="1"/>
  <c r="BE179" i="5"/>
  <c r="AA182" i="5"/>
  <c r="AG16" i="5"/>
  <c r="BQ29" i="5"/>
  <c r="AA71" i="5"/>
  <c r="BQ125" i="5"/>
  <c r="R59" i="5"/>
  <c r="AD60" i="5"/>
  <c r="BK93" i="5"/>
  <c r="AJ103" i="5"/>
  <c r="AJ114" i="5"/>
  <c r="BW116" i="5"/>
  <c r="AA125" i="5"/>
  <c r="BE124" i="5"/>
  <c r="BH125" i="5"/>
  <c r="R147" i="5"/>
  <c r="AA148" i="5" s="1"/>
  <c r="R169" i="5"/>
  <c r="J184" i="5"/>
  <c r="AW187" i="5" s="1"/>
  <c r="AW191" i="5" s="1"/>
  <c r="X27" i="5"/>
  <c r="AA159" i="5"/>
  <c r="BT189" i="5"/>
  <c r="X38" i="5"/>
  <c r="R48" i="5"/>
  <c r="U49" i="5"/>
  <c r="BK117" i="5"/>
  <c r="N184" i="5"/>
  <c r="BA187" i="5" s="1"/>
  <c r="AA180" i="5"/>
  <c r="R183" i="5"/>
  <c r="BW178" i="5"/>
  <c r="BW181" i="5" s="1"/>
  <c r="AD184" i="5"/>
  <c r="BQ189" i="5" l="1"/>
  <c r="BQ190" i="5" s="1"/>
  <c r="BE181" i="5"/>
  <c r="BE189" i="5" s="1"/>
  <c r="BW45" i="5"/>
  <c r="AA137" i="5"/>
  <c r="BW101" i="5"/>
  <c r="BW85" i="5"/>
  <c r="BN61" i="5"/>
  <c r="AA49" i="5"/>
  <c r="AJ115" i="5"/>
  <c r="BW109" i="5"/>
  <c r="AY8" i="4"/>
  <c r="BA8" i="4" s="1"/>
  <c r="BB8" i="4" s="1"/>
  <c r="AM8" i="4"/>
  <c r="AO8" i="4" s="1"/>
  <c r="AP8" i="4" s="1"/>
  <c r="R184" i="5"/>
  <c r="BN125" i="5"/>
  <c r="AJ82" i="5"/>
  <c r="AA184" i="5"/>
  <c r="AA185" i="5" s="1"/>
  <c r="BT182" i="5"/>
  <c r="AA170" i="5"/>
  <c r="AA126" i="5"/>
  <c r="AJ93" i="5"/>
  <c r="AA82" i="5"/>
  <c r="BK182" i="5"/>
  <c r="AJ104" i="5"/>
  <c r="AA60" i="5"/>
  <c r="AA104" i="5"/>
  <c r="BW69" i="5"/>
  <c r="BA191" i="5"/>
  <c r="BT190" i="5"/>
  <c r="BW117" i="5"/>
  <c r="AA93" i="5"/>
  <c r="AJ184" i="5"/>
  <c r="BW187" i="5" s="1"/>
  <c r="BW77" i="5"/>
  <c r="AJ148" i="5"/>
  <c r="BN53" i="5"/>
  <c r="BW125" i="5"/>
  <c r="AA115" i="5"/>
  <c r="BW21" i="5"/>
  <c r="BN77" i="5"/>
  <c r="BE187" i="5"/>
  <c r="BE191" i="5" s="1"/>
  <c r="AJ185" i="5"/>
  <c r="AG185" i="5"/>
  <c r="U185" i="5"/>
  <c r="AJ60" i="5"/>
  <c r="BH189" i="5"/>
  <c r="BH190" i="5" s="1"/>
  <c r="BH182" i="5"/>
  <c r="AJ170" i="5"/>
  <c r="BT188" i="5"/>
  <c r="BT191" i="5"/>
  <c r="BT192" i="5" s="1"/>
  <c r="BH188" i="5"/>
  <c r="X185" i="5"/>
  <c r="AJ49" i="5"/>
  <c r="BQ187" i="5"/>
  <c r="AD185" i="5"/>
  <c r="BW182" i="5"/>
  <c r="BW189" i="5"/>
  <c r="BW190" i="5" s="1"/>
  <c r="BN182" i="5"/>
  <c r="BN189" i="5"/>
  <c r="BN190" i="5" s="1"/>
  <c r="BK188" i="5"/>
  <c r="BK191" i="5"/>
  <c r="BK192" i="5" s="1"/>
  <c r="BW188" i="5" l="1"/>
  <c r="BN187" i="5"/>
  <c r="BH191" i="5"/>
  <c r="BH192" i="5" s="1"/>
  <c r="BW191" i="5"/>
  <c r="BW192" i="5" s="1"/>
  <c r="BN191" i="5"/>
  <c r="BN192" i="5" s="1"/>
  <c r="BN188" i="5"/>
  <c r="BQ191" i="5"/>
  <c r="BQ192" i="5" s="1"/>
  <c r="BQ188" i="5"/>
  <c r="CG50" i="1" l="1"/>
  <c r="BM8" i="4" s="1"/>
  <c r="K8" i="4" l="1"/>
  <c r="CE150" i="1" l="1"/>
  <c r="CG150" i="1" s="1"/>
  <c r="CH150" i="1" s="1"/>
  <c r="AR110" i="1" s="1"/>
  <c r="CE149" i="1"/>
  <c r="CG149" i="1" s="1"/>
  <c r="CE148" i="1" l="1"/>
  <c r="GX6" i="4"/>
  <c r="BA98" i="1"/>
  <c r="CG113" i="1"/>
  <c r="FB8" i="4" s="1"/>
  <c r="CG114" i="1"/>
  <c r="FC8" i="4" s="1"/>
  <c r="CG115" i="1"/>
  <c r="FD8" i="4" s="1"/>
  <c r="CG116" i="1"/>
  <c r="FE8" i="4" s="1"/>
  <c r="CG117" i="1"/>
  <c r="FF8" i="4" s="1"/>
  <c r="CG118" i="1"/>
  <c r="FG8" i="4" s="1"/>
  <c r="CG119" i="1"/>
  <c r="FH8" i="4" s="1"/>
  <c r="CG120" i="1"/>
  <c r="FI8" i="4" s="1"/>
  <c r="CG121" i="1"/>
  <c r="FJ8" i="4" s="1"/>
  <c r="CG122" i="1"/>
  <c r="FK8" i="4" s="1"/>
  <c r="CG123" i="1"/>
  <c r="FL8" i="4" s="1"/>
  <c r="CG124" i="1"/>
  <c r="FM8" i="4" s="1"/>
  <c r="CG125" i="1"/>
  <c r="FN8" i="4" s="1"/>
  <c r="CG126" i="1"/>
  <c r="FO8" i="4" s="1"/>
  <c r="CG127" i="1"/>
  <c r="FR8" i="4" s="1"/>
  <c r="CG128" i="1"/>
  <c r="FS8" i="4" s="1"/>
  <c r="CG129" i="1"/>
  <c r="FT8" i="4" s="1"/>
  <c r="CG130" i="1"/>
  <c r="FU8" i="4" s="1"/>
  <c r="CG131" i="1"/>
  <c r="FV8" i="4" s="1"/>
  <c r="CG132" i="1"/>
  <c r="FW8" i="4" s="1"/>
  <c r="CG133" i="1"/>
  <c r="FX8" i="4" s="1"/>
  <c r="CG134" i="1"/>
  <c r="FY8" i="4" s="1"/>
  <c r="CG135" i="1"/>
  <c r="GB8" i="4" s="1"/>
  <c r="CG136" i="1"/>
  <c r="FZ8" i="4" s="1"/>
  <c r="CG137" i="1"/>
  <c r="GA8" i="4" s="1"/>
  <c r="CG138" i="1"/>
  <c r="GC8" i="4" s="1"/>
  <c r="CG139" i="1"/>
  <c r="GD8" i="4" s="1"/>
  <c r="CG140" i="1"/>
  <c r="GE8" i="4" s="1"/>
  <c r="CG141" i="1"/>
  <c r="GF8" i="4" s="1"/>
  <c r="CG142" i="1"/>
  <c r="GG8" i="4" s="1"/>
  <c r="CG143" i="1"/>
  <c r="GH8" i="4" s="1"/>
  <c r="CG144" i="1"/>
  <c r="GI8" i="4" s="1"/>
  <c r="CG145" i="1"/>
  <c r="GJ8" i="4" s="1"/>
  <c r="CG146" i="1"/>
  <c r="GK8" i="4" s="1"/>
  <c r="CG147" i="1"/>
  <c r="CH149" i="1"/>
  <c r="AR109" i="1" s="1"/>
  <c r="CG112" i="1"/>
  <c r="FA8" i="4" s="1"/>
  <c r="CE111" i="1"/>
  <c r="CG111" i="1" s="1"/>
  <c r="CG107" i="1"/>
  <c r="EV8" i="4" s="1"/>
  <c r="CG108" i="1"/>
  <c r="EW8" i="4" s="1"/>
  <c r="CG109" i="1"/>
  <c r="EX8" i="4" s="1"/>
  <c r="CG110" i="1"/>
  <c r="EY8" i="4" s="1"/>
  <c r="CG97" i="1"/>
  <c r="CE96" i="1"/>
  <c r="CG96" i="1" s="1"/>
  <c r="CG93" i="1"/>
  <c r="EI8" i="4" s="1"/>
  <c r="CG94" i="1"/>
  <c r="EJ8" i="4" s="1"/>
  <c r="CG95" i="1"/>
  <c r="EK8" i="4" s="1"/>
  <c r="CG98" i="1"/>
  <c r="EL8" i="4" s="1"/>
  <c r="CG99" i="1"/>
  <c r="EM8" i="4" s="1"/>
  <c r="CG100" i="1"/>
  <c r="EN8" i="4" s="1"/>
  <c r="CG101" i="1"/>
  <c r="EO8" i="4" s="1"/>
  <c r="CG102" i="1"/>
  <c r="EP8" i="4" s="1"/>
  <c r="CG103" i="1"/>
  <c r="EQ8" i="4" s="1"/>
  <c r="CG104" i="1"/>
  <c r="ER8" i="4" s="1"/>
  <c r="CG105" i="1"/>
  <c r="ES8" i="4" s="1"/>
  <c r="CG106" i="1"/>
  <c r="EU8" i="4" s="1"/>
  <c r="CH142" i="1" l="1"/>
  <c r="BA105" i="1" s="1"/>
  <c r="GL8" i="4"/>
  <c r="CH96" i="1"/>
  <c r="BA86" i="1" s="1"/>
  <c r="CH136" i="1"/>
  <c r="AR103" i="1" s="1"/>
  <c r="CH135" i="1"/>
  <c r="BA102" i="1" s="1"/>
  <c r="CH109" i="1"/>
  <c r="BA91" i="1" s="1"/>
  <c r="CH95" i="1"/>
  <c r="AR86" i="1" s="1"/>
  <c r="CH141" i="1"/>
  <c r="AR105" i="1" s="1"/>
  <c r="CH108" i="1"/>
  <c r="AR92" i="1" s="1"/>
  <c r="CH99" i="1"/>
  <c r="AR87" i="1" s="1"/>
  <c r="CH128" i="1"/>
  <c r="BA99" i="1" s="1"/>
  <c r="CH132" i="1"/>
  <c r="BA101" i="1" s="1"/>
  <c r="CH124" i="1"/>
  <c r="AR100" i="1" s="1"/>
  <c r="CH120" i="1"/>
  <c r="AR98" i="1" s="1"/>
  <c r="CH134" i="1"/>
  <c r="AR102" i="1" s="1"/>
  <c r="CH130" i="1"/>
  <c r="BA100" i="1" s="1"/>
  <c r="CH126" i="1"/>
  <c r="BA97" i="1" s="1"/>
  <c r="CH122" i="1"/>
  <c r="AR99" i="1" s="1"/>
  <c r="CH118" i="1"/>
  <c r="AR97" i="1" s="1"/>
  <c r="CH140" i="1"/>
  <c r="AR104" i="1" s="1"/>
  <c r="CH113" i="1"/>
  <c r="AR95" i="1" s="1"/>
  <c r="CH112" i="1"/>
  <c r="AR94" i="1" s="1"/>
  <c r="CH107" i="1"/>
  <c r="AR91" i="1" s="1"/>
  <c r="CH100" i="1"/>
  <c r="AR88" i="1" s="1"/>
  <c r="CH93" i="1"/>
  <c r="AR85" i="1" s="1"/>
  <c r="CH94" i="1"/>
  <c r="BA85" i="1" s="1"/>
  <c r="BB86" i="1" l="1"/>
  <c r="CG87" i="1"/>
  <c r="EC8" i="4" s="1"/>
  <c r="CG88" i="1"/>
  <c r="ED8" i="4" s="1"/>
  <c r="CG89" i="1"/>
  <c r="EE8" i="4" s="1"/>
  <c r="CG90" i="1"/>
  <c r="EF8" i="4" s="1"/>
  <c r="CG91" i="1"/>
  <c r="EG8" i="4" s="1"/>
  <c r="CG92" i="1"/>
  <c r="EH8" i="4" s="1"/>
  <c r="CH87" i="1" l="1"/>
  <c r="AR82" i="1" s="1"/>
  <c r="CH88" i="1"/>
  <c r="AR83" i="1" s="1"/>
  <c r="CG79" i="1"/>
  <c r="DT8" i="4" s="1"/>
  <c r="CG80" i="1"/>
  <c r="DU8" i="4" s="1"/>
  <c r="CG81" i="1"/>
  <c r="DV8" i="4" s="1"/>
  <c r="CG82" i="1"/>
  <c r="DW8" i="4" s="1"/>
  <c r="CG85" i="1"/>
  <c r="CG86" i="1"/>
  <c r="EB8" i="4" s="1"/>
  <c r="CE84" i="1"/>
  <c r="CG84" i="1" s="1"/>
  <c r="CE83" i="1"/>
  <c r="CG83" i="1" s="1"/>
  <c r="CG78" i="1"/>
  <c r="DG8" i="4" s="1"/>
  <c r="CG77" i="1"/>
  <c r="CG72" i="1"/>
  <c r="CZ8" i="4" s="1"/>
  <c r="CG73" i="1"/>
  <c r="DA8" i="4" s="1"/>
  <c r="CG74" i="1"/>
  <c r="DB8" i="4" s="1"/>
  <c r="CG75" i="1"/>
  <c r="DC8" i="4" s="1"/>
  <c r="CE76" i="1"/>
  <c r="CG65" i="1"/>
  <c r="CR8" i="4" s="1"/>
  <c r="CG66" i="1"/>
  <c r="CS8" i="4" s="1"/>
  <c r="CG67" i="1"/>
  <c r="CT8" i="4" s="1"/>
  <c r="CG70" i="1"/>
  <c r="CG71" i="1"/>
  <c r="CY8" i="4" s="1"/>
  <c r="CG64" i="1"/>
  <c r="CQ8" i="4" s="1"/>
  <c r="CE69" i="1"/>
  <c r="CG69" i="1" s="1"/>
  <c r="CE68" i="1"/>
  <c r="CG68" i="1" s="1"/>
  <c r="CH74" i="1" l="1"/>
  <c r="AR76" i="1" s="1"/>
  <c r="DE8" i="4"/>
  <c r="CH81" i="1"/>
  <c r="AR80" i="1" s="1"/>
  <c r="DZ8" i="4"/>
  <c r="CH66" i="1"/>
  <c r="AR72" i="1" s="1"/>
  <c r="CW8" i="4"/>
  <c r="CH82" i="1"/>
  <c r="AR81" i="1" s="1"/>
  <c r="CH79" i="1"/>
  <c r="AR78" i="1" s="1"/>
  <c r="CH80" i="1"/>
  <c r="AR79" i="1" s="1"/>
  <c r="CH75" i="1"/>
  <c r="AR77" i="1" s="1"/>
  <c r="CH72" i="1"/>
  <c r="AR74" i="1" s="1"/>
  <c r="CH67" i="1"/>
  <c r="CH64" i="1"/>
  <c r="CH65" i="1"/>
  <c r="AR71" i="1" s="1"/>
  <c r="CG58" i="1"/>
  <c r="BX8" i="4" s="1"/>
  <c r="CG59" i="1"/>
  <c r="BY8" i="4" s="1"/>
  <c r="CG60" i="1"/>
  <c r="BZ8" i="4" s="1"/>
  <c r="CG61" i="1"/>
  <c r="CA8" i="4" s="1"/>
  <c r="CG62" i="1"/>
  <c r="CB8" i="4" s="1"/>
  <c r="CG55" i="1"/>
  <c r="BS8" i="4" s="1"/>
  <c r="CG56" i="1"/>
  <c r="BU8" i="4" s="1"/>
  <c r="CG57" i="1"/>
  <c r="BW8" i="4" s="1"/>
  <c r="CG51" i="1"/>
  <c r="BN8" i="4" s="1"/>
  <c r="CG52" i="1"/>
  <c r="BO8" i="4" s="1"/>
  <c r="CG53" i="1"/>
  <c r="BP8" i="4" s="1"/>
  <c r="CG54" i="1"/>
  <c r="BR8" i="4" s="1"/>
  <c r="CH61" i="1" l="1"/>
  <c r="CH58" i="1"/>
  <c r="CH50" i="1"/>
  <c r="AR50" i="1" s="1"/>
  <c r="CH56" i="1"/>
  <c r="AR53" i="1" s="1"/>
  <c r="CH55" i="1"/>
  <c r="AR52" i="1" s="1"/>
  <c r="CG31" i="1" l="1"/>
  <c r="CG32" i="1"/>
  <c r="CG33" i="1"/>
  <c r="CG34" i="1"/>
  <c r="CG35" i="1"/>
  <c r="CG36" i="1"/>
  <c r="CG37" i="1"/>
  <c r="CG38" i="1"/>
  <c r="CG39" i="1"/>
  <c r="CG40" i="1"/>
  <c r="CG41" i="1"/>
  <c r="CG42" i="1"/>
  <c r="CG43" i="1"/>
  <c r="CG44" i="1"/>
  <c r="CG45" i="1"/>
  <c r="CG46" i="1"/>
  <c r="CG47" i="1"/>
  <c r="CG48" i="1"/>
  <c r="CG49" i="1"/>
  <c r="AR57" i="1"/>
  <c r="CG28" i="1"/>
  <c r="AR70" i="1" l="1"/>
  <c r="AR73" i="1"/>
  <c r="CH60" i="1"/>
  <c r="AR56" i="1" s="1"/>
  <c r="AR55" i="1"/>
  <c r="CH57" i="1"/>
  <c r="AR54" i="1" s="1"/>
  <c r="CH51" i="1"/>
  <c r="AR51" i="1" s="1"/>
  <c r="CE30" i="1" l="1"/>
  <c r="F8" i="4" l="1"/>
  <c r="E8" i="4" s="1"/>
  <c r="CG148" i="1" l="1"/>
  <c r="AS8" i="4"/>
  <c r="AT8" i="4" s="1"/>
  <c r="AK8" i="4"/>
  <c r="AL8" i="4" s="1"/>
  <c r="AG8" i="4"/>
  <c r="AH8" i="4" s="1"/>
  <c r="AJ46" i="1" l="1"/>
  <c r="CH148" i="1"/>
  <c r="AR108" i="1" s="1"/>
  <c r="AD8" i="4"/>
  <c r="AC8" i="4"/>
  <c r="AB8" i="4"/>
  <c r="AA8" i="4"/>
  <c r="Z8" i="4"/>
  <c r="Y8" i="4"/>
  <c r="X8" i="4"/>
  <c r="W8" i="4"/>
  <c r="V8" i="4"/>
  <c r="U8" i="4"/>
  <c r="T8" i="4"/>
  <c r="S8" i="4"/>
  <c r="Q8" i="4"/>
  <c r="P8" i="4"/>
  <c r="O8" i="4"/>
  <c r="N8" i="4"/>
  <c r="M8" i="4"/>
  <c r="L8" i="4"/>
  <c r="AU8" i="4" l="1"/>
  <c r="AW8" i="4" s="1"/>
  <c r="AX8" i="4" s="1"/>
  <c r="HY8" i="4"/>
  <c r="HY6" i="4"/>
  <c r="HJ6" i="4"/>
  <c r="HO6" i="4"/>
  <c r="HT8" i="4"/>
  <c r="HT6" i="4"/>
  <c r="HE6" i="4"/>
  <c r="HE8" i="4"/>
  <c r="HJ8" i="4"/>
  <c r="ID8" i="4"/>
  <c r="HO8" i="4"/>
  <c r="J8" i="4" l="1"/>
  <c r="I8" i="4"/>
  <c r="H8" i="4"/>
  <c r="G8" i="4"/>
  <c r="C8" i="4"/>
  <c r="B8" i="4"/>
  <c r="D8" i="4" l="1"/>
  <c r="CG30" i="1"/>
  <c r="CG76" i="1" l="1"/>
  <c r="CH73" i="1" s="1"/>
  <c r="AR75" i="1" s="1"/>
  <c r="CH30" i="1"/>
  <c r="II8" i="4" l="1"/>
  <c r="AR28" i="1"/>
  <c r="CE5" i="1"/>
  <c r="CG5" i="1" s="1"/>
  <c r="CE4" i="1"/>
  <c r="CG4" i="1" s="1"/>
  <c r="CH4" i="1" l="1"/>
  <c r="AR17" i="1" s="1"/>
  <c r="CG29" i="1"/>
  <c r="CG27" i="1"/>
  <c r="CG26" i="1"/>
  <c r="CG25" i="1"/>
  <c r="CG24" i="1"/>
  <c r="CG23" i="1"/>
  <c r="CG22" i="1"/>
  <c r="CG21" i="1"/>
  <c r="CG20" i="1"/>
  <c r="CG19" i="1"/>
  <c r="CG18" i="1"/>
  <c r="CG17" i="1"/>
  <c r="CG16" i="1"/>
  <c r="CG15" i="1"/>
  <c r="CG14" i="1"/>
  <c r="CG13" i="1"/>
  <c r="CG12" i="1"/>
  <c r="CG11" i="1"/>
  <c r="CG10" i="1"/>
  <c r="CG9" i="1"/>
  <c r="CG8" i="1"/>
  <c r="CG7" i="1"/>
  <c r="CG6" i="1"/>
  <c r="CH10" i="1" l="1"/>
  <c r="CH14" i="1"/>
  <c r="CH18" i="1"/>
  <c r="CH22" i="1"/>
  <c r="CH26" i="1"/>
  <c r="CH6" i="1"/>
  <c r="AR20" i="1" s="1"/>
  <c r="CH8" i="1"/>
  <c r="AY20" i="1" s="1"/>
  <c r="CH12" i="1"/>
  <c r="AY21" i="1" s="1"/>
  <c r="CH16" i="1"/>
  <c r="AY22" i="1" s="1"/>
  <c r="CH20" i="1"/>
  <c r="AY23" i="1" s="1"/>
  <c r="CH24" i="1"/>
  <c r="AY24" i="1" s="1"/>
  <c r="CH28" i="1"/>
  <c r="AY25" i="1" s="1"/>
  <c r="AR25" i="1" l="1"/>
  <c r="AR24" i="1"/>
  <c r="AR21" i="1"/>
  <c r="AR22" i="1"/>
  <c r="AR23" i="1"/>
</calcChain>
</file>

<file path=xl/sharedStrings.xml><?xml version="1.0" encoding="utf-8"?>
<sst xmlns="http://schemas.openxmlformats.org/spreadsheetml/2006/main" count="4499" uniqueCount="965">
  <si>
    <t>報告１</t>
    <rPh sb="0" eb="2">
      <t>ホウコク</t>
    </rPh>
    <phoneticPr fontId="1"/>
  </si>
  <si>
    <t>特定給食施設等栄養管理報告書</t>
    <rPh sb="0" eb="2">
      <t>トクテイ</t>
    </rPh>
    <rPh sb="2" eb="4">
      <t>キュウショク</t>
    </rPh>
    <rPh sb="4" eb="6">
      <t>シセツ</t>
    </rPh>
    <rPh sb="6" eb="7">
      <t>トウ</t>
    </rPh>
    <rPh sb="7" eb="9">
      <t>エイヨウ</t>
    </rPh>
    <rPh sb="9" eb="11">
      <t>カンリ</t>
    </rPh>
    <rPh sb="11" eb="13">
      <t>ホウコク</t>
    </rPh>
    <rPh sb="13" eb="14">
      <t>ショ</t>
    </rPh>
    <phoneticPr fontId="1"/>
  </si>
  <si>
    <t>令和</t>
    <rPh sb="0" eb="2">
      <t>レイワ</t>
    </rPh>
    <phoneticPr fontId="1"/>
  </si>
  <si>
    <t>年</t>
    <rPh sb="0" eb="1">
      <t>ネン</t>
    </rPh>
    <phoneticPr fontId="1"/>
  </si>
  <si>
    <t>月</t>
    <rPh sb="0" eb="1">
      <t>ツキ</t>
    </rPh>
    <phoneticPr fontId="1"/>
  </si>
  <si>
    <t>日</t>
    <rPh sb="0" eb="1">
      <t>ヒ</t>
    </rPh>
    <phoneticPr fontId="1"/>
  </si>
  <si>
    <t>施設名</t>
    <rPh sb="0" eb="2">
      <t>シセツ</t>
    </rPh>
    <rPh sb="2" eb="3">
      <t>ナ</t>
    </rPh>
    <phoneticPr fontId="1"/>
  </si>
  <si>
    <t>北海道</t>
    <rPh sb="0" eb="3">
      <t>ホッカイドウ</t>
    </rPh>
    <phoneticPr fontId="1"/>
  </si>
  <si>
    <t>住所</t>
    <rPh sb="0" eb="2">
      <t>ジュウショ</t>
    </rPh>
    <phoneticPr fontId="1"/>
  </si>
  <si>
    <t>）</t>
  </si>
  <si>
    <t>電話</t>
    <rPh sb="0" eb="2">
      <t>デンワ</t>
    </rPh>
    <phoneticPr fontId="1"/>
  </si>
  <si>
    <t>施設長</t>
    <rPh sb="0" eb="2">
      <t>シセツ</t>
    </rPh>
    <rPh sb="2" eb="3">
      <t>チョウ</t>
    </rPh>
    <phoneticPr fontId="1"/>
  </si>
  <si>
    <t>施設設置者（法人名等）</t>
    <rPh sb="0" eb="2">
      <t>シセツ</t>
    </rPh>
    <rPh sb="2" eb="4">
      <t>セッチ</t>
    </rPh>
    <rPh sb="4" eb="5">
      <t>シャ</t>
    </rPh>
    <phoneticPr fontId="1"/>
  </si>
  <si>
    <t>年度の実績について、次のとおり報告します。</t>
    <rPh sb="3" eb="5">
      <t>ジッセキ</t>
    </rPh>
    <rPh sb="10" eb="11">
      <t>ツギ</t>
    </rPh>
    <rPh sb="15" eb="17">
      <t>ホウコク</t>
    </rPh>
    <phoneticPr fontId="1"/>
  </si>
  <si>
    <t>職名</t>
    <rPh sb="0" eb="2">
      <t>ショクメイ</t>
    </rPh>
    <phoneticPr fontId="1"/>
  </si>
  <si>
    <t>氏名</t>
  </si>
  <si>
    <t>氏　　名</t>
    <rPh sb="0" eb="1">
      <t>シ</t>
    </rPh>
    <rPh sb="3" eb="4">
      <t>メイ</t>
    </rPh>
    <phoneticPr fontId="1"/>
  </si>
  <si>
    <t>取得資格</t>
    <rPh sb="0" eb="2">
      <t>シュトク</t>
    </rPh>
    <rPh sb="2" eb="4">
      <t>シカク</t>
    </rPh>
    <phoneticPr fontId="1"/>
  </si>
  <si>
    <t>勤務状況</t>
    <rPh sb="0" eb="2">
      <t>キンム</t>
    </rPh>
    <rPh sb="2" eb="4">
      <t>ジョウキョウ</t>
    </rPh>
    <phoneticPr fontId="1"/>
  </si>
  <si>
    <t>施設職員1</t>
    <rPh sb="0" eb="2">
      <t>シセツ</t>
    </rPh>
    <rPh sb="2" eb="4">
      <t>ショクイン</t>
    </rPh>
    <phoneticPr fontId="1"/>
  </si>
  <si>
    <t>　管理栄養士</t>
    <rPh sb="1" eb="3">
      <t>カンリ</t>
    </rPh>
    <rPh sb="3" eb="6">
      <t>エイヨウシ</t>
    </rPh>
    <phoneticPr fontId="1"/>
  </si>
  <si>
    <t>栄養士</t>
    <rPh sb="0" eb="3">
      <t>エイヨウシ</t>
    </rPh>
    <phoneticPr fontId="1"/>
  </si>
  <si>
    <t>　常勤</t>
    <rPh sb="1" eb="3">
      <t>ジョウキン</t>
    </rPh>
    <phoneticPr fontId="1"/>
  </si>
  <si>
    <t>常勤以外</t>
    <rPh sb="0" eb="2">
      <t>ジョウキン</t>
    </rPh>
    <rPh sb="2" eb="4">
      <t>イガイ</t>
    </rPh>
    <phoneticPr fontId="1"/>
  </si>
  <si>
    <t>施設職員2</t>
    <rPh sb="0" eb="2">
      <t>シセツ</t>
    </rPh>
    <rPh sb="2" eb="4">
      <t>ショクイン</t>
    </rPh>
    <phoneticPr fontId="1"/>
  </si>
  <si>
    <t>施設職員3</t>
    <rPh sb="0" eb="2">
      <t>シセツ</t>
    </rPh>
    <rPh sb="2" eb="4">
      <t>ショクイン</t>
    </rPh>
    <phoneticPr fontId="1"/>
  </si>
  <si>
    <t>施設職員4</t>
    <rPh sb="0" eb="2">
      <t>シセツ</t>
    </rPh>
    <rPh sb="2" eb="4">
      <t>ショクイン</t>
    </rPh>
    <phoneticPr fontId="1"/>
  </si>
  <si>
    <t>その他（ 委託先等）1</t>
    <rPh sb="2" eb="3">
      <t>ホカ</t>
    </rPh>
    <rPh sb="5" eb="7">
      <t>イタク</t>
    </rPh>
    <rPh sb="7" eb="8">
      <t>サキ</t>
    </rPh>
    <rPh sb="8" eb="9">
      <t>トウ</t>
    </rPh>
    <phoneticPr fontId="1"/>
  </si>
  <si>
    <t>その他（ 委託先等）2</t>
    <rPh sb="2" eb="3">
      <t>ホカ</t>
    </rPh>
    <rPh sb="5" eb="7">
      <t>イタク</t>
    </rPh>
    <rPh sb="7" eb="8">
      <t>サキ</t>
    </rPh>
    <rPh sb="8" eb="9">
      <t>トウ</t>
    </rPh>
    <phoneticPr fontId="1"/>
  </si>
  <si>
    <t>管理栄養士</t>
    <rPh sb="0" eb="2">
      <t>カンリ</t>
    </rPh>
    <rPh sb="2" eb="5">
      <t>エイヨウシ</t>
    </rPh>
    <phoneticPr fontId="1"/>
  </si>
  <si>
    <t>調理師(有資格者)</t>
    <rPh sb="0" eb="3">
      <t>チョウリシ</t>
    </rPh>
    <rPh sb="4" eb="8">
      <t>ユウシカクシャ</t>
    </rPh>
    <phoneticPr fontId="1"/>
  </si>
  <si>
    <t>調理員</t>
  </si>
  <si>
    <t>その他（事務等）</t>
    <rPh sb="2" eb="3">
      <t>タ</t>
    </rPh>
    <rPh sb="4" eb="6">
      <t>ジム</t>
    </rPh>
    <rPh sb="6" eb="7">
      <t>トウ</t>
    </rPh>
    <phoneticPr fontId="1"/>
  </si>
  <si>
    <t>施設職員</t>
    <rPh sb="0" eb="2">
      <t>シセツ</t>
    </rPh>
    <rPh sb="2" eb="4">
      <t>ショクイン</t>
    </rPh>
    <phoneticPr fontId="1"/>
  </si>
  <si>
    <t>常勤</t>
    <rPh sb="0" eb="2">
      <t>ジョウキン</t>
    </rPh>
    <phoneticPr fontId="1"/>
  </si>
  <si>
    <t>（</t>
  </si>
  <si>
    <t>人</t>
    <rPh sb="0" eb="1">
      <t>ニン</t>
    </rPh>
    <phoneticPr fontId="1"/>
  </si>
  <si>
    <t>その他
（ 委託先等）</t>
    <rPh sb="2" eb="3">
      <t>ホカ</t>
    </rPh>
    <rPh sb="6" eb="8">
      <t>イタク</t>
    </rPh>
    <rPh sb="8" eb="9">
      <t>サキ</t>
    </rPh>
    <rPh sb="9" eb="10">
      <t>トウ</t>
    </rPh>
    <phoneticPr fontId="1"/>
  </si>
  <si>
    <t>その他（</t>
    <rPh sb="2" eb="3">
      <t>タ</t>
    </rPh>
    <phoneticPr fontId="1"/>
  </si>
  <si>
    <t>把握している</t>
    <rPh sb="0" eb="2">
      <t>ハアク</t>
    </rPh>
    <phoneticPr fontId="1"/>
  </si>
  <si>
    <t>／</t>
  </si>
  <si>
    <t>把握していない</t>
    <rPh sb="0" eb="2">
      <t>ハアク</t>
    </rPh>
    <phoneticPr fontId="1"/>
  </si>
  <si>
    <t>代替食</t>
    <rPh sb="0" eb="2">
      <t>ダイガ</t>
    </rPh>
    <rPh sb="2" eb="3">
      <t>ショク</t>
    </rPh>
    <phoneticPr fontId="1"/>
  </si>
  <si>
    <t>除去食</t>
    <rPh sb="0" eb="2">
      <t>ジョキョ</t>
    </rPh>
    <rPh sb="2" eb="3">
      <t>ショク</t>
    </rPh>
    <phoneticPr fontId="1"/>
  </si>
  <si>
    <t>「日本人の食事摂取基準（</t>
    <rPh sb="1" eb="4">
      <t>ニホンジン</t>
    </rPh>
    <rPh sb="5" eb="7">
      <t>ショクジ</t>
    </rPh>
    <rPh sb="7" eb="9">
      <t>セッシュ</t>
    </rPh>
    <rPh sb="9" eb="11">
      <t>キジュン</t>
    </rPh>
    <phoneticPr fontId="1"/>
  </si>
  <si>
    <t>年版）」に基づき作成している</t>
    <rPh sb="0" eb="2">
      <t>ネンバン</t>
    </rPh>
    <rPh sb="5" eb="7">
      <t>モトズ</t>
    </rPh>
    <rPh sb="8" eb="10">
      <t>サクセイ</t>
    </rPh>
    <phoneticPr fontId="1"/>
  </si>
  <si>
    <t>基準を設定していない</t>
    <rPh sb="0" eb="2">
      <t>キジュン</t>
    </rPh>
    <rPh sb="3" eb="5">
      <t>セッテイ</t>
    </rPh>
    <phoneticPr fontId="1"/>
  </si>
  <si>
    <t>設定スタッフ</t>
    <rPh sb="0" eb="2">
      <t>セッテイ</t>
    </rPh>
    <phoneticPr fontId="1"/>
  </si>
  <si>
    <t>栄養部門と関係職員</t>
  </si>
  <si>
    <t>設定方法</t>
    <rPh sb="0" eb="2">
      <t>セッテイ</t>
    </rPh>
    <rPh sb="2" eb="4">
      <t>ホウホウ</t>
    </rPh>
    <phoneticPr fontId="1"/>
  </si>
  <si>
    <t xml:space="preserve"> 　　</t>
  </si>
  <si>
    <t>E-mail アドレス</t>
    <phoneticPr fontId="1"/>
  </si>
  <si>
    <t>施設区分</t>
    <rPh sb="0" eb="2">
      <t>シセツ</t>
    </rPh>
    <rPh sb="2" eb="4">
      <t>クブン</t>
    </rPh>
    <phoneticPr fontId="1"/>
  </si>
  <si>
    <t>郵便番号</t>
    <rPh sb="0" eb="2">
      <t>ユウビン</t>
    </rPh>
    <rPh sb="2" eb="4">
      <t>バンゴウ</t>
    </rPh>
    <phoneticPr fontId="1"/>
  </si>
  <si>
    <t>F A X</t>
    <phoneticPr fontId="3"/>
  </si>
  <si>
    <t>氏　名</t>
    <rPh sb="0" eb="1">
      <t>シ</t>
    </rPh>
    <rPh sb="2" eb="3">
      <t>メイ</t>
    </rPh>
    <phoneticPr fontId="1"/>
  </si>
  <si>
    <t>職　名</t>
    <rPh sb="0" eb="1">
      <t>ショク</t>
    </rPh>
    <rPh sb="2" eb="3">
      <t>メイ</t>
    </rPh>
    <phoneticPr fontId="1"/>
  </si>
  <si>
    <t>保健所長　　様</t>
    <rPh sb="6" eb="7">
      <t>サマ</t>
    </rPh>
    <phoneticPr fontId="1"/>
  </si>
  <si>
    <t>利用者の把握</t>
    <rPh sb="0" eb="3">
      <t>リヨウシャ</t>
    </rPh>
    <rPh sb="4" eb="6">
      <t>ハアク</t>
    </rPh>
    <phoneticPr fontId="3"/>
  </si>
  <si>
    <t>管理栄養士・栄養士</t>
  </si>
  <si>
    <t>所属</t>
    <rPh sb="0" eb="1">
      <t>トコロ</t>
    </rPh>
    <rPh sb="1" eb="2">
      <t>サツカ</t>
    </rPh>
    <phoneticPr fontId="1"/>
  </si>
  <si>
    <t>　常勤以外</t>
    <rPh sb="1" eb="3">
      <t>ジョウキン</t>
    </rPh>
    <rPh sb="3" eb="5">
      <t>イガイ</t>
    </rPh>
    <phoneticPr fontId="1"/>
  </si>
  <si>
    <t>所属・勤務形態</t>
    <rPh sb="0" eb="2">
      <t>ショゾク</t>
    </rPh>
    <rPh sb="3" eb="5">
      <t>キンム</t>
    </rPh>
    <rPh sb="5" eb="7">
      <t>ケイタイ</t>
    </rPh>
    <phoneticPr fontId="3"/>
  </si>
  <si>
    <t>食事計画の作成</t>
    <rPh sb="0" eb="2">
      <t>ショクジ</t>
    </rPh>
    <rPh sb="2" eb="4">
      <t>ケイカク</t>
    </rPh>
    <rPh sb="5" eb="7">
      <t>サクセイ</t>
    </rPh>
    <phoneticPr fontId="3"/>
  </si>
  <si>
    <t>性・年齢・身体活動レベル等から個人別に設定した数値を活用</t>
    <rPh sb="16" eb="17">
      <t>ニン</t>
    </rPh>
    <phoneticPr fontId="1"/>
  </si>
  <si>
    <t>栄養部門単独</t>
    <phoneticPr fontId="3"/>
  </si>
  <si>
    <t>給与栄養目標量</t>
    <rPh sb="0" eb="2">
      <t>キュウヨ</t>
    </rPh>
    <rPh sb="2" eb="4">
      <t>エイヨウ</t>
    </rPh>
    <rPh sb="4" eb="6">
      <t>モクヒョウ</t>
    </rPh>
    <rPh sb="6" eb="7">
      <t>リョウ</t>
    </rPh>
    <phoneticPr fontId="1"/>
  </si>
  <si>
    <t>栄養素等</t>
    <rPh sb="0" eb="3">
      <t>エイヨウソ</t>
    </rPh>
    <rPh sb="3" eb="4">
      <t>トウ</t>
    </rPh>
    <phoneticPr fontId="1"/>
  </si>
  <si>
    <t>エネルギー</t>
  </si>
  <si>
    <t>カルシウム</t>
  </si>
  <si>
    <t>たんぱく質</t>
    <rPh sb="4" eb="5">
      <t>シツ</t>
    </rPh>
    <phoneticPr fontId="1"/>
  </si>
  <si>
    <t>鉄</t>
    <rPh sb="0" eb="1">
      <t>テツ</t>
    </rPh>
    <phoneticPr fontId="1"/>
  </si>
  <si>
    <t>脂　質</t>
    <rPh sb="0" eb="1">
      <t>アブラ</t>
    </rPh>
    <rPh sb="2" eb="3">
      <t>シツ</t>
    </rPh>
    <phoneticPr fontId="1"/>
  </si>
  <si>
    <t>炭水化物</t>
    <rPh sb="0" eb="2">
      <t>タンスイ</t>
    </rPh>
    <rPh sb="2" eb="4">
      <t>カブツ</t>
    </rPh>
    <phoneticPr fontId="1"/>
  </si>
  <si>
    <t>食物繊維総量</t>
    <rPh sb="0" eb="2">
      <t>ショクモツ</t>
    </rPh>
    <rPh sb="2" eb="4">
      <t>センイ</t>
    </rPh>
    <rPh sb="4" eb="6">
      <t>ソウリョウ</t>
    </rPh>
    <phoneticPr fontId="1"/>
  </si>
  <si>
    <t>(mg)</t>
    <phoneticPr fontId="3"/>
  </si>
  <si>
    <t>たんぱく質ｴﾈﾙｷﾞｰ比</t>
    <rPh sb="4" eb="5">
      <t>シツ</t>
    </rPh>
    <rPh sb="11" eb="12">
      <t>ヒ</t>
    </rPh>
    <phoneticPr fontId="1"/>
  </si>
  <si>
    <t>炭水化物ｴﾈﾙｷﾞｰ比</t>
    <phoneticPr fontId="3"/>
  </si>
  <si>
    <t>給与
栄養量</t>
    <rPh sb="0" eb="2">
      <t>キュウヨ</t>
    </rPh>
    <rPh sb="3" eb="5">
      <t>エイヨウ</t>
    </rPh>
    <rPh sb="5" eb="6">
      <t>リョウ</t>
    </rPh>
    <phoneticPr fontId="1"/>
  </si>
  <si>
    <t>熱量・栄養素等</t>
    <phoneticPr fontId="1"/>
  </si>
  <si>
    <t>(g)</t>
    <phoneticPr fontId="3"/>
  </si>
  <si>
    <t>(%)</t>
    <phoneticPr fontId="3"/>
  </si>
  <si>
    <t>　（食種名：</t>
    <phoneticPr fontId="1"/>
  </si>
  <si>
    <t>全員を把握している</t>
  </si>
  <si>
    <t>回数：</t>
  </si>
  <si>
    <t>方法：</t>
  </si>
  <si>
    <t>その他（</t>
  </si>
  <si>
    <t>把握していない</t>
  </si>
  <si>
    <t>全体的に把握している</t>
    <phoneticPr fontId="1"/>
  </si>
  <si>
    <t>→</t>
  </si>
  <si>
    <t>→</t>
    <phoneticPr fontId="1"/>
  </si>
  <si>
    <t>対応（複数可）</t>
    <rPh sb="0" eb="2">
      <t>タイオウ</t>
    </rPh>
    <rPh sb="3" eb="5">
      <t>フクスウ</t>
    </rPh>
    <rPh sb="5" eb="6">
      <t>カ</t>
    </rPh>
    <phoneticPr fontId="1"/>
  </si>
  <si>
    <t>個人別に把握している</t>
    <phoneticPr fontId="1"/>
  </si>
  <si>
    <t>一部を把握している</t>
    <phoneticPr fontId="1"/>
  </si>
  <si>
    <t>個人別に評価している</t>
    <rPh sb="0" eb="2">
      <t>コジン</t>
    </rPh>
    <rPh sb="2" eb="3">
      <t>ベツ</t>
    </rPh>
    <rPh sb="4" eb="6">
      <t>ヒョウカ</t>
    </rPh>
    <phoneticPr fontId="1"/>
  </si>
  <si>
    <t>全員を評価している</t>
    <rPh sb="0" eb="2">
      <t>ゼンイン</t>
    </rPh>
    <rPh sb="3" eb="5">
      <t>ヒョウカ</t>
    </rPh>
    <phoneticPr fontId="1"/>
  </si>
  <si>
    <t>全体的に評価している</t>
    <rPh sb="0" eb="2">
      <t>ゼンタイ</t>
    </rPh>
    <rPh sb="2" eb="3">
      <t>テキ</t>
    </rPh>
    <rPh sb="4" eb="6">
      <t>ヒョウカ</t>
    </rPh>
    <phoneticPr fontId="1"/>
  </si>
  <si>
    <t>その他 （ 具体的に：</t>
    <rPh sb="2" eb="3">
      <t>タ</t>
    </rPh>
    <phoneticPr fontId="1"/>
  </si>
  <si>
    <t>評価していない</t>
    <rPh sb="0" eb="2">
      <t>ヒョウカ</t>
    </rPh>
    <phoneticPr fontId="1"/>
  </si>
  <si>
    <t>一部を評価している　</t>
    <rPh sb="0" eb="2">
      <t>イチブ</t>
    </rPh>
    <rPh sb="3" eb="5">
      <t>ヒョウカ</t>
    </rPh>
    <phoneticPr fontId="1"/>
  </si>
  <si>
    <t>（</t>
    <phoneticPr fontId="1"/>
  </si>
  <si>
    <t>評価頻度</t>
    <phoneticPr fontId="1"/>
  </si>
  <si>
    <t>有</t>
    <rPh sb="0" eb="1">
      <t>ア</t>
    </rPh>
    <phoneticPr fontId="1"/>
  </si>
  <si>
    <t>無</t>
    <rPh sb="0" eb="1">
      <t>ナ</t>
    </rPh>
    <phoneticPr fontId="1"/>
  </si>
  <si>
    <t>個人別に把握している</t>
    <rPh sb="0" eb="3">
      <t>コジンベツ</t>
    </rPh>
    <rPh sb="4" eb="6">
      <t>ハアク</t>
    </rPh>
    <phoneticPr fontId="1"/>
  </si>
  <si>
    <t>全体的に把握している</t>
    <rPh sb="0" eb="3">
      <t>ゼンタイテキ</t>
    </rPh>
    <rPh sb="4" eb="6">
      <t>ハアク</t>
    </rPh>
    <phoneticPr fontId="1"/>
  </si>
  <si>
    <t>献立の作成</t>
    <rPh sb="0" eb="2">
      <t>コンダテ</t>
    </rPh>
    <rPh sb="3" eb="5">
      <t>サクセイ</t>
    </rPh>
    <phoneticPr fontId="1"/>
  </si>
  <si>
    <t>献立を掲示している</t>
    <rPh sb="0" eb="2">
      <t>コンダテ</t>
    </rPh>
    <rPh sb="3" eb="5">
      <t>ケイジ</t>
    </rPh>
    <phoneticPr fontId="1"/>
  </si>
  <si>
    <t>献立を掲示していない</t>
    <rPh sb="0" eb="2">
      <t>コンダテ</t>
    </rPh>
    <rPh sb="3" eb="5">
      <t>ケイジ</t>
    </rPh>
    <phoneticPr fontId="1"/>
  </si>
  <si>
    <t>主要成分の表示項目</t>
  </si>
  <si>
    <t>熱量</t>
    <rPh sb="0" eb="2">
      <t>ネツリョウ</t>
    </rPh>
    <phoneticPr fontId="1"/>
  </si>
  <si>
    <t xml:space="preserve"> 脂質</t>
    <rPh sb="1" eb="3">
      <t>シシツ</t>
    </rPh>
    <phoneticPr fontId="1"/>
  </si>
  <si>
    <t>食塩相当量</t>
    <rPh sb="0" eb="2">
      <t>ショクエン</t>
    </rPh>
    <rPh sb="2" eb="5">
      <t>ソウトウリョウ</t>
    </rPh>
    <phoneticPr fontId="1"/>
  </si>
  <si>
    <t>個人</t>
    <rPh sb="0" eb="2">
      <t>コジン</t>
    </rPh>
    <phoneticPr fontId="1"/>
  </si>
  <si>
    <t>回／年　）</t>
    <rPh sb="0" eb="1">
      <t>カイ</t>
    </rPh>
    <rPh sb="2" eb="3">
      <t>ネン</t>
    </rPh>
    <phoneticPr fontId="1"/>
  </si>
  <si>
    <t>／</t>
    <phoneticPr fontId="1"/>
  </si>
  <si>
    <t>集団　）</t>
    <rPh sb="0" eb="2">
      <t>シュウダン</t>
    </rPh>
    <phoneticPr fontId="1"/>
  </si>
  <si>
    <t>前年度指導延べ回数</t>
    <rPh sb="0" eb="3">
      <t>ゼンネンド</t>
    </rPh>
    <rPh sb="3" eb="5">
      <t>シドウ</t>
    </rPh>
    <rPh sb="5" eb="6">
      <t>ノ</t>
    </rPh>
    <rPh sb="7" eb="9">
      <t>カイスウ</t>
    </rPh>
    <phoneticPr fontId="1"/>
  </si>
  <si>
    <t>業務委託の有無</t>
    <rPh sb="0" eb="2">
      <t>ギョウム</t>
    </rPh>
    <rPh sb="2" eb="4">
      <t>イタク</t>
    </rPh>
    <rPh sb="5" eb="7">
      <t>ウム</t>
    </rPh>
    <phoneticPr fontId="1"/>
  </si>
  <si>
    <t>委託契約書の有無</t>
    <phoneticPr fontId="1"/>
  </si>
  <si>
    <t>連絡網</t>
    <rPh sb="0" eb="3">
      <t>レンラクモウ</t>
    </rPh>
    <phoneticPr fontId="1"/>
  </si>
  <si>
    <t>食事の供給体制</t>
    <rPh sb="0" eb="2">
      <t>ショクジ</t>
    </rPh>
    <rPh sb="3" eb="5">
      <t>キョウキュウ</t>
    </rPh>
    <rPh sb="5" eb="7">
      <t>タイセイ</t>
    </rPh>
    <phoneticPr fontId="1"/>
  </si>
  <si>
    <t>設備の確保</t>
    <rPh sb="0" eb="2">
      <t>セツビ</t>
    </rPh>
    <rPh sb="3" eb="5">
      <t>カクホ</t>
    </rPh>
    <phoneticPr fontId="1"/>
  </si>
  <si>
    <t>水（調理用）</t>
    <rPh sb="0" eb="1">
      <t>ミズ</t>
    </rPh>
    <rPh sb="2" eb="5">
      <t>チョウリヨウ</t>
    </rPh>
    <phoneticPr fontId="1"/>
  </si>
  <si>
    <t>備蓄食品</t>
    <rPh sb="0" eb="2">
      <t>ビチク</t>
    </rPh>
    <rPh sb="2" eb="4">
      <t>ショクヒン</t>
    </rPh>
    <phoneticPr fontId="1"/>
  </si>
  <si>
    <t>熱　源</t>
    <rPh sb="0" eb="1">
      <t>ネツ</t>
    </rPh>
    <rPh sb="2" eb="3">
      <t>ミナモト</t>
    </rPh>
    <phoneticPr fontId="1"/>
  </si>
  <si>
    <t>調理器具</t>
    <rPh sb="0" eb="2">
      <t>チョウリ</t>
    </rPh>
    <rPh sb="2" eb="4">
      <t>キグ</t>
    </rPh>
    <phoneticPr fontId="1"/>
  </si>
  <si>
    <t>非常用献立</t>
    <rPh sb="0" eb="3">
      <t>ヒジョウヨウ</t>
    </rPh>
    <rPh sb="3" eb="5">
      <t>コンダテ</t>
    </rPh>
    <phoneticPr fontId="1"/>
  </si>
  <si>
    <t>食器等</t>
    <rPh sb="0" eb="2">
      <t>ショッキ</t>
    </rPh>
    <rPh sb="2" eb="3">
      <t>トウ</t>
    </rPh>
    <phoneticPr fontId="1"/>
  </si>
  <si>
    <t>リスト</t>
  </si>
  <si>
    <t>保管場所の周知</t>
    <rPh sb="0" eb="2">
      <t>ホカン</t>
    </rPh>
    <rPh sb="2" eb="4">
      <t>バショ</t>
    </rPh>
    <rPh sb="5" eb="7">
      <t>シュウチ</t>
    </rPh>
    <phoneticPr fontId="1"/>
  </si>
  <si>
    <t>委託</t>
    <rPh sb="0" eb="2">
      <t>イタク</t>
    </rPh>
    <phoneticPr fontId="1"/>
  </si>
  <si>
    <t>危機管理</t>
    <rPh sb="0" eb="2">
      <t>キキ</t>
    </rPh>
    <rPh sb="2" eb="4">
      <t>カンリ</t>
    </rPh>
    <phoneticPr fontId="1"/>
  </si>
  <si>
    <t>食事提供ﾏﾆｭｱﾙ</t>
    <rPh sb="0" eb="2">
      <t>ショクジ</t>
    </rPh>
    <rPh sb="2" eb="4">
      <t>テイキョウ</t>
    </rPh>
    <phoneticPr fontId="1"/>
  </si>
  <si>
    <t>備蓄食品の
確保</t>
    <rPh sb="0" eb="2">
      <t>ビチク</t>
    </rPh>
    <rPh sb="2" eb="4">
      <t>ショクヒン</t>
    </rPh>
    <rPh sb="6" eb="8">
      <t>カクホ</t>
    </rPh>
    <phoneticPr fontId="1"/>
  </si>
  <si>
    <t>実施していない</t>
    <rPh sb="0" eb="2">
      <t>ジッシ</t>
    </rPh>
    <phoneticPr fontId="1"/>
  </si>
  <si>
    <t>管理者</t>
    <rPh sb="0" eb="3">
      <t>カンリシャ</t>
    </rPh>
    <phoneticPr fontId="1"/>
  </si>
  <si>
    <t>委託責任者</t>
  </si>
  <si>
    <t>調理師</t>
  </si>
  <si>
    <t>給食利用者　　　　　　　　　　　　</t>
    <rPh sb="0" eb="2">
      <t>キュウショク</t>
    </rPh>
    <rPh sb="2" eb="5">
      <t>リヨウシャ</t>
    </rPh>
    <phoneticPr fontId="1"/>
  </si>
  <si>
    <t>主治医等</t>
  </si>
  <si>
    <t>介護・看護担当者</t>
  </si>
  <si>
    <t>給食関係スタッフ数</t>
    <rPh sb="0" eb="2">
      <t>キュウショク</t>
    </rPh>
    <rPh sb="2" eb="4">
      <t>カンケイ</t>
    </rPh>
    <phoneticPr fontId="3"/>
  </si>
  <si>
    <t>運営管理</t>
    <rPh sb="0" eb="2">
      <t>ウンエイ</t>
    </rPh>
    <rPh sb="2" eb="4">
      <t>カンリ</t>
    </rPh>
    <phoneticPr fontId="1"/>
  </si>
  <si>
    <t>実施している</t>
    <rPh sb="0" eb="2">
      <t>ジッシ</t>
    </rPh>
    <phoneticPr fontId="1"/>
  </si>
  <si>
    <t>会議録</t>
    <rPh sb="0" eb="2">
      <t>カイギ</t>
    </rPh>
    <rPh sb="2" eb="3">
      <t>ロク</t>
    </rPh>
    <phoneticPr fontId="1"/>
  </si>
  <si>
    <t>有の場合（複数可）</t>
    <rPh sb="0" eb="1">
      <t>アリ</t>
    </rPh>
    <rPh sb="2" eb="4">
      <t>バアイ</t>
    </rPh>
    <rPh sb="5" eb="7">
      <t>フクスウ</t>
    </rPh>
    <rPh sb="7" eb="8">
      <t>カ</t>
    </rPh>
    <phoneticPr fontId="1"/>
  </si>
  <si>
    <t>No.2　管理栄養士・栄養士</t>
    <phoneticPr fontId="3"/>
  </si>
  <si>
    <t>No.3　スタッフ数</t>
    <phoneticPr fontId="3"/>
  </si>
  <si>
    <t>ビタミンＡ</t>
    <phoneticPr fontId="1"/>
  </si>
  <si>
    <t>ビタミンＢ1</t>
    <phoneticPr fontId="1"/>
  </si>
  <si>
    <t>ビタミンＢ2</t>
    <phoneticPr fontId="1"/>
  </si>
  <si>
    <t>ビタミンＣ</t>
    <phoneticPr fontId="1"/>
  </si>
  <si>
    <t>報告２</t>
    <rPh sb="0" eb="2">
      <t>ホウコク</t>
    </rPh>
    <phoneticPr fontId="2"/>
  </si>
  <si>
    <t>報告３</t>
    <rPh sb="0" eb="2">
      <t>ホウコク</t>
    </rPh>
    <phoneticPr fontId="2"/>
  </si>
  <si>
    <t>→</t>
    <phoneticPr fontId="1"/>
  </si>
  <si>
    <t>)</t>
    <phoneticPr fontId="1"/>
  </si>
  <si>
    <t>月1回以上</t>
    <rPh sb="0" eb="1">
      <t>ツキ</t>
    </rPh>
    <rPh sb="2" eb="3">
      <t>カイ</t>
    </rPh>
    <rPh sb="3" eb="5">
      <t>イジョウ</t>
    </rPh>
    <phoneticPr fontId="1"/>
  </si>
  <si>
    <t>それ以外</t>
    <rPh sb="2" eb="4">
      <t>イガイ</t>
    </rPh>
    <phoneticPr fontId="1"/>
  </si>
  <si>
    <t>　卓上メモ</t>
    <rPh sb="1" eb="3">
      <t>タクジョウ</t>
    </rPh>
    <phoneticPr fontId="1"/>
  </si>
  <si>
    <t>）</t>
    <phoneticPr fontId="1"/>
  </si>
  <si>
    <t>　実物展示</t>
    <rPh sb="1" eb="3">
      <t>ジツブツ</t>
    </rPh>
    <rPh sb="3" eb="5">
      <t>テンジ</t>
    </rPh>
    <phoneticPr fontId="1"/>
  </si>
  <si>
    <t>　給食時の訪問</t>
    <rPh sb="1" eb="3">
      <t>キュウショク</t>
    </rPh>
    <rPh sb="3" eb="4">
      <t>ジ</t>
    </rPh>
    <rPh sb="5" eb="7">
      <t>ホウモン</t>
    </rPh>
    <phoneticPr fontId="1"/>
  </si>
  <si>
    <t xml:space="preserve"> 無</t>
    <phoneticPr fontId="1"/>
  </si>
  <si>
    <t xml:space="preserve"> 無</t>
    <rPh sb="1" eb="2">
      <t>ナ</t>
    </rPh>
    <phoneticPr fontId="1"/>
  </si>
  <si>
    <t>　ﾎﾟｽﾀｰ掲示又はﾘｰﾌﾚｯﾄ等</t>
    <phoneticPr fontId="1"/>
  </si>
  <si>
    <t>　給食だより等</t>
    <phoneticPr fontId="1"/>
  </si>
  <si>
    <t>No.1　報告書記載者職名及び氏名</t>
    <rPh sb="5" eb="8">
      <t>ホウコクショ</t>
    </rPh>
    <rPh sb="8" eb="10">
      <t>キサイ</t>
    </rPh>
    <rPh sb="10" eb="11">
      <t>シャ</t>
    </rPh>
    <phoneticPr fontId="1"/>
  </si>
  <si>
    <t>コントロール欄　↓改変・削除絶対不可↓</t>
    <rPh sb="6" eb="7">
      <t>ラン</t>
    </rPh>
    <rPh sb="9" eb="11">
      <t>カイヘン</t>
    </rPh>
    <rPh sb="12" eb="14">
      <t>サクジョ</t>
    </rPh>
    <rPh sb="14" eb="16">
      <t>ゼッタイ</t>
    </rPh>
    <rPh sb="16" eb="18">
      <t>フカ</t>
    </rPh>
    <phoneticPr fontId="13"/>
  </si>
  <si>
    <t>No.</t>
    <phoneticPr fontId="13"/>
  </si>
  <si>
    <t>項目</t>
    <rPh sb="0" eb="2">
      <t>コウモク</t>
    </rPh>
    <phoneticPr fontId="13"/>
  </si>
  <si>
    <t>回答選択肢</t>
    <rPh sb="0" eb="2">
      <t>カイトウ</t>
    </rPh>
    <rPh sb="2" eb="5">
      <t>センタクシ</t>
    </rPh>
    <phoneticPr fontId="13"/>
  </si>
  <si>
    <t>入力状況</t>
    <rPh sb="0" eb="2">
      <t>ニュウリョク</t>
    </rPh>
    <rPh sb="2" eb="4">
      <t>ジョウキョウ</t>
    </rPh>
    <phoneticPr fontId="13"/>
  </si>
  <si>
    <t>入力解説</t>
    <rPh sb="0" eb="2">
      <t>ニュウリョク</t>
    </rPh>
    <rPh sb="2" eb="4">
      <t>カイセツ</t>
    </rPh>
    <phoneticPr fontId="13"/>
  </si>
  <si>
    <t>数値変換</t>
    <rPh sb="0" eb="2">
      <t>スウチ</t>
    </rPh>
    <rPh sb="2" eb="4">
      <t>ヘンカン</t>
    </rPh>
    <phoneticPr fontId="13"/>
  </si>
  <si>
    <t>エラー表示</t>
    <rPh sb="3" eb="5">
      <t>ヒョウジ</t>
    </rPh>
    <phoneticPr fontId="13"/>
  </si>
  <si>
    <t>No.2</t>
    <phoneticPr fontId="1"/>
  </si>
  <si>
    <t>管理栄養士</t>
    <rPh sb="0" eb="2">
      <t>カンリ</t>
    </rPh>
    <rPh sb="2" eb="5">
      <t>エイヨウシ</t>
    </rPh>
    <phoneticPr fontId="2"/>
  </si>
  <si>
    <t>栄養士</t>
    <rPh sb="0" eb="3">
      <t>エイヨウシ</t>
    </rPh>
    <phoneticPr fontId="2"/>
  </si>
  <si>
    <t>常勤</t>
    <rPh sb="0" eb="2">
      <t>ジョウキン</t>
    </rPh>
    <phoneticPr fontId="2"/>
  </si>
  <si>
    <t>常勤以外</t>
    <rPh sb="0" eb="2">
      <t>ジョウキン</t>
    </rPh>
    <rPh sb="2" eb="4">
      <t>イガイ</t>
    </rPh>
    <phoneticPr fontId="2"/>
  </si>
  <si>
    <t>施設職員1</t>
    <rPh sb="0" eb="2">
      <t>シセツ</t>
    </rPh>
    <rPh sb="2" eb="4">
      <t>ショクイン</t>
    </rPh>
    <phoneticPr fontId="2"/>
  </si>
  <si>
    <t>管理栄養士</t>
    <rPh sb="0" eb="2">
      <t>カンリ</t>
    </rPh>
    <rPh sb="2" eb="5">
      <t>エイヨウシ</t>
    </rPh>
    <phoneticPr fontId="1"/>
  </si>
  <si>
    <t>施設職員2</t>
    <rPh sb="0" eb="2">
      <t>シセツ</t>
    </rPh>
    <rPh sb="2" eb="4">
      <t>ショクイン</t>
    </rPh>
    <phoneticPr fontId="2"/>
  </si>
  <si>
    <t>施設職員3</t>
    <rPh sb="0" eb="2">
      <t>シセツ</t>
    </rPh>
    <rPh sb="2" eb="4">
      <t>ショクイン</t>
    </rPh>
    <phoneticPr fontId="2"/>
  </si>
  <si>
    <t>施設職員4</t>
    <rPh sb="0" eb="2">
      <t>シセツ</t>
    </rPh>
    <rPh sb="2" eb="4">
      <t>ショクイン</t>
    </rPh>
    <phoneticPr fontId="2"/>
  </si>
  <si>
    <t>その他1</t>
    <rPh sb="2" eb="3">
      <t>タ</t>
    </rPh>
    <phoneticPr fontId="2"/>
  </si>
  <si>
    <t>その他2</t>
    <rPh sb="2" eb="3">
      <t>タ</t>
    </rPh>
    <phoneticPr fontId="2"/>
  </si>
  <si>
    <t>No.4</t>
    <phoneticPr fontId="1"/>
  </si>
  <si>
    <t>その他</t>
    <rPh sb="2" eb="3">
      <t>タ</t>
    </rPh>
    <phoneticPr fontId="2"/>
  </si>
  <si>
    <t>No.5</t>
    <phoneticPr fontId="1"/>
  </si>
  <si>
    <t>食物アレルギー</t>
    <rPh sb="0" eb="2">
      <t>ショクモツ</t>
    </rPh>
    <phoneticPr fontId="2"/>
  </si>
  <si>
    <t>代替食</t>
    <rPh sb="0" eb="2">
      <t>ダイタイ</t>
    </rPh>
    <rPh sb="2" eb="3">
      <t>ショク</t>
    </rPh>
    <phoneticPr fontId="2"/>
  </si>
  <si>
    <t>除去食</t>
    <rPh sb="0" eb="2">
      <t>ジョキョ</t>
    </rPh>
    <rPh sb="2" eb="3">
      <t>ショク</t>
    </rPh>
    <phoneticPr fontId="2"/>
  </si>
  <si>
    <t>把握</t>
    <rPh sb="0" eb="2">
      <t>ハアク</t>
    </rPh>
    <phoneticPr fontId="2"/>
  </si>
  <si>
    <t>未把握</t>
    <rPh sb="0" eb="3">
      <t>ミハアク</t>
    </rPh>
    <phoneticPr fontId="2"/>
  </si>
  <si>
    <t>No.6</t>
    <phoneticPr fontId="1"/>
  </si>
  <si>
    <t>目標設定根拠</t>
    <rPh sb="0" eb="2">
      <t>モクヒョウ</t>
    </rPh>
    <rPh sb="2" eb="4">
      <t>セッテイ</t>
    </rPh>
    <rPh sb="4" eb="6">
      <t>コンキョ</t>
    </rPh>
    <phoneticPr fontId="1"/>
  </si>
  <si>
    <t>日本人摂取基準</t>
    <rPh sb="0" eb="2">
      <t>ニホン</t>
    </rPh>
    <rPh sb="2" eb="3">
      <t>ジン</t>
    </rPh>
    <rPh sb="3" eb="5">
      <t>セッシュ</t>
    </rPh>
    <rPh sb="5" eb="7">
      <t>キジュン</t>
    </rPh>
    <phoneticPr fontId="2"/>
  </si>
  <si>
    <t>未設定</t>
    <rPh sb="0" eb="3">
      <t>ミセッテイ</t>
    </rPh>
    <phoneticPr fontId="2"/>
  </si>
  <si>
    <t>No.7</t>
    <phoneticPr fontId="1"/>
  </si>
  <si>
    <t>目標設定方法</t>
    <rPh sb="0" eb="2">
      <t>モクヒョウ</t>
    </rPh>
    <rPh sb="2" eb="4">
      <t>セッテイ</t>
    </rPh>
    <rPh sb="4" eb="6">
      <t>ホウホウ</t>
    </rPh>
    <phoneticPr fontId="1"/>
  </si>
  <si>
    <t>設定スタッフ</t>
    <rPh sb="0" eb="2">
      <t>セッテイ</t>
    </rPh>
    <phoneticPr fontId="2"/>
  </si>
  <si>
    <t>栄養部門のみで</t>
    <rPh sb="0" eb="2">
      <t>エイヨウ</t>
    </rPh>
    <rPh sb="2" eb="4">
      <t>ブモン</t>
    </rPh>
    <phoneticPr fontId="2"/>
  </si>
  <si>
    <t>関係職員とで</t>
    <rPh sb="0" eb="2">
      <t>カンケイ</t>
    </rPh>
    <rPh sb="2" eb="4">
      <t>ショクイン</t>
    </rPh>
    <phoneticPr fontId="2"/>
  </si>
  <si>
    <t>設定方法</t>
    <rPh sb="0" eb="2">
      <t>セッテイ</t>
    </rPh>
    <rPh sb="2" eb="4">
      <t>ホウホウ</t>
    </rPh>
    <phoneticPr fontId="2"/>
  </si>
  <si>
    <t>性・年齢</t>
    <rPh sb="0" eb="1">
      <t>セイ</t>
    </rPh>
    <rPh sb="2" eb="4">
      <t>ネンレイ</t>
    </rPh>
    <phoneticPr fontId="2"/>
  </si>
  <si>
    <t>個人別</t>
    <rPh sb="0" eb="3">
      <t>コジンベツ</t>
    </rPh>
    <phoneticPr fontId="2"/>
  </si>
  <si>
    <t>性・年齢等に基づいて設定した数値を活用</t>
    <rPh sb="10" eb="12">
      <t>セッテイ</t>
    </rPh>
    <phoneticPr fontId="3"/>
  </si>
  <si>
    <t>脂質ｴﾈﾙｷﾞｰ比</t>
    <rPh sb="0" eb="2">
      <t>シシツ</t>
    </rPh>
    <phoneticPr fontId="1"/>
  </si>
  <si>
    <t>No.1</t>
    <phoneticPr fontId="1"/>
  </si>
  <si>
    <t>職名</t>
    <rPh sb="0" eb="2">
      <t>ショクメイ</t>
    </rPh>
    <phoneticPr fontId="1"/>
  </si>
  <si>
    <t>氏名</t>
    <rPh sb="0" eb="2">
      <t>シメイ</t>
    </rPh>
    <phoneticPr fontId="1"/>
  </si>
  <si>
    <t>－</t>
    <phoneticPr fontId="1"/>
  </si>
  <si>
    <t>No.3</t>
    <phoneticPr fontId="1"/>
  </si>
  <si>
    <t>スタッフ数</t>
    <rPh sb="4" eb="5">
      <t>スウ</t>
    </rPh>
    <phoneticPr fontId="1"/>
  </si>
  <si>
    <t>－</t>
    <phoneticPr fontId="1"/>
  </si>
  <si>
    <t>TRUE＝該当（入力あり）</t>
    <rPh sb="5" eb="7">
      <t>ガイトウ</t>
    </rPh>
    <rPh sb="8" eb="10">
      <t>ニュウリョク</t>
    </rPh>
    <phoneticPr fontId="1"/>
  </si>
  <si>
    <t>FALSE＝非該当（入力なし）</t>
    <rPh sb="6" eb="9">
      <t>ヒガイトウ</t>
    </rPh>
    <rPh sb="10" eb="12">
      <t>ニュウリョク</t>
    </rPh>
    <phoneticPr fontId="1"/>
  </si>
  <si>
    <t>給与目標と給与量</t>
    <rPh sb="0" eb="2">
      <t>キュウヨ</t>
    </rPh>
    <rPh sb="2" eb="4">
      <t>モクヒョウ</t>
    </rPh>
    <rPh sb="5" eb="7">
      <t>キュウヨ</t>
    </rPh>
    <rPh sb="7" eb="8">
      <t>リョウ</t>
    </rPh>
    <phoneticPr fontId="1"/>
  </si>
  <si>
    <t>食事摂取量の把握</t>
    <rPh sb="0" eb="2">
      <t>ショクジ</t>
    </rPh>
    <rPh sb="2" eb="5">
      <t>セッシュリョウ</t>
    </rPh>
    <rPh sb="6" eb="8">
      <t>ハアク</t>
    </rPh>
    <phoneticPr fontId="1"/>
  </si>
  <si>
    <t>個人別</t>
    <rPh sb="0" eb="3">
      <t>コジンベツ</t>
    </rPh>
    <phoneticPr fontId="1"/>
  </si>
  <si>
    <t>全員</t>
    <rPh sb="0" eb="2">
      <t>ゼンイン</t>
    </rPh>
    <phoneticPr fontId="1"/>
  </si>
  <si>
    <t>一部</t>
    <rPh sb="0" eb="2">
      <t>イチブ</t>
    </rPh>
    <phoneticPr fontId="1"/>
  </si>
  <si>
    <t>全体的</t>
    <rPh sb="0" eb="2">
      <t>ゼンタイ</t>
    </rPh>
    <rPh sb="2" eb="3">
      <t>テキ</t>
    </rPh>
    <phoneticPr fontId="1"/>
  </si>
  <si>
    <t>その他</t>
    <rPh sb="2" eb="3">
      <t>タ</t>
    </rPh>
    <phoneticPr fontId="1"/>
  </si>
  <si>
    <t>回数</t>
    <rPh sb="0" eb="2">
      <t>カイスウ</t>
    </rPh>
    <phoneticPr fontId="1"/>
  </si>
  <si>
    <t>方法</t>
    <rPh sb="0" eb="2">
      <t>ホウホウ</t>
    </rPh>
    <phoneticPr fontId="1"/>
  </si>
  <si>
    <t>未把握</t>
    <rPh sb="0" eb="3">
      <t>ミハアク</t>
    </rPh>
    <phoneticPr fontId="1"/>
  </si>
  <si>
    <t>食事の基準の評価</t>
    <rPh sb="0" eb="2">
      <t>ショクジ</t>
    </rPh>
    <rPh sb="3" eb="5">
      <t>キジュン</t>
    </rPh>
    <rPh sb="6" eb="8">
      <t>ヒョウカ</t>
    </rPh>
    <phoneticPr fontId="1"/>
  </si>
  <si>
    <t>未評価</t>
    <rPh sb="0" eb="3">
      <t>ミヒョウカ</t>
    </rPh>
    <phoneticPr fontId="1"/>
  </si>
  <si>
    <t>有</t>
    <rPh sb="0" eb="1">
      <t>アリ</t>
    </rPh>
    <phoneticPr fontId="1"/>
  </si>
  <si>
    <t>無</t>
    <rPh sb="0" eb="1">
      <t>ナ</t>
    </rPh>
    <phoneticPr fontId="1"/>
  </si>
  <si>
    <t>嗜好等の把握</t>
    <rPh sb="0" eb="3">
      <t>シコウトウ</t>
    </rPh>
    <rPh sb="4" eb="6">
      <t>ハアク</t>
    </rPh>
    <phoneticPr fontId="1"/>
  </si>
  <si>
    <t>No.14</t>
    <phoneticPr fontId="1"/>
  </si>
  <si>
    <t>献立の掲示</t>
    <rPh sb="0" eb="2">
      <t>コンダテ</t>
    </rPh>
    <rPh sb="3" eb="5">
      <t>ケイジ</t>
    </rPh>
    <phoneticPr fontId="1"/>
  </si>
  <si>
    <t>掲示</t>
    <rPh sb="0" eb="2">
      <t>ケイジ</t>
    </rPh>
    <phoneticPr fontId="1"/>
  </si>
  <si>
    <t>非掲示</t>
    <rPh sb="0" eb="1">
      <t>ヒ</t>
    </rPh>
    <rPh sb="1" eb="3">
      <t>ケイジ</t>
    </rPh>
    <phoneticPr fontId="1"/>
  </si>
  <si>
    <t>　熱量</t>
    <rPh sb="1" eb="3">
      <t>ネツリョウ</t>
    </rPh>
    <phoneticPr fontId="1"/>
  </si>
  <si>
    <t>　たんぱく質</t>
    <rPh sb="5" eb="6">
      <t>シツ</t>
    </rPh>
    <phoneticPr fontId="1"/>
  </si>
  <si>
    <t>　脂質</t>
    <rPh sb="1" eb="3">
      <t>シシツ</t>
    </rPh>
    <phoneticPr fontId="1"/>
  </si>
  <si>
    <t>　食塩</t>
    <rPh sb="1" eb="3">
      <t>ショクエン</t>
    </rPh>
    <phoneticPr fontId="1"/>
  </si>
  <si>
    <t>栄養情報の提供</t>
    <rPh sb="0" eb="2">
      <t>エイヨウ</t>
    </rPh>
    <rPh sb="2" eb="4">
      <t>ジョウホウ</t>
    </rPh>
    <rPh sb="5" eb="7">
      <t>テイキョウ</t>
    </rPh>
    <phoneticPr fontId="1"/>
  </si>
  <si>
    <t>栄養指導</t>
    <rPh sb="0" eb="2">
      <t>エイヨウ</t>
    </rPh>
    <rPh sb="2" eb="4">
      <t>シドウ</t>
    </rPh>
    <phoneticPr fontId="1"/>
  </si>
  <si>
    <t>　個人</t>
    <rPh sb="1" eb="3">
      <t>コジン</t>
    </rPh>
    <phoneticPr fontId="1"/>
  </si>
  <si>
    <t>　集団</t>
    <rPh sb="1" eb="3">
      <t>シュウダン</t>
    </rPh>
    <phoneticPr fontId="1"/>
  </si>
  <si>
    <t>情報提供</t>
    <rPh sb="0" eb="2">
      <t>ジョウホウ</t>
    </rPh>
    <rPh sb="2" eb="4">
      <t>テイキョウ</t>
    </rPh>
    <phoneticPr fontId="1"/>
  </si>
  <si>
    <t>　前年個人</t>
    <rPh sb="1" eb="3">
      <t>ゼンネン</t>
    </rPh>
    <rPh sb="3" eb="5">
      <t>コジン</t>
    </rPh>
    <phoneticPr fontId="1"/>
  </si>
  <si>
    <t>　前年集団</t>
    <rPh sb="1" eb="3">
      <t>ゼンネン</t>
    </rPh>
    <rPh sb="3" eb="5">
      <t>シュウダン</t>
    </rPh>
    <phoneticPr fontId="1"/>
  </si>
  <si>
    <t>　卓上メモ</t>
    <rPh sb="1" eb="3">
      <t>タクジョウ</t>
    </rPh>
    <phoneticPr fontId="1"/>
  </si>
  <si>
    <t>　実物展示</t>
    <rPh sb="1" eb="3">
      <t>ジツブツ</t>
    </rPh>
    <rPh sb="3" eb="5">
      <t>テンジ</t>
    </rPh>
    <phoneticPr fontId="1"/>
  </si>
  <si>
    <t>　給食時訪問</t>
    <rPh sb="1" eb="3">
      <t>キュウショク</t>
    </rPh>
    <rPh sb="3" eb="4">
      <t>ジ</t>
    </rPh>
    <rPh sb="4" eb="6">
      <t>ホウモン</t>
    </rPh>
    <phoneticPr fontId="1"/>
  </si>
  <si>
    <t>　ﾎﾟｽﾀｰ等</t>
    <rPh sb="6" eb="7">
      <t>トウ</t>
    </rPh>
    <phoneticPr fontId="1"/>
  </si>
  <si>
    <t>　給食だより等</t>
    <rPh sb="1" eb="3">
      <t>キュウショク</t>
    </rPh>
    <rPh sb="6" eb="7">
      <t>トウ</t>
    </rPh>
    <phoneticPr fontId="1"/>
  </si>
  <si>
    <t>　その他</t>
    <rPh sb="3" eb="4">
      <t>タ</t>
    </rPh>
    <phoneticPr fontId="1"/>
  </si>
  <si>
    <t>　その他（</t>
    <phoneticPr fontId="1"/>
  </si>
  <si>
    <t>No.16</t>
    <phoneticPr fontId="1"/>
  </si>
  <si>
    <t>業務委託</t>
    <rPh sb="0" eb="2">
      <t>ギョウム</t>
    </rPh>
    <rPh sb="2" eb="4">
      <t>イタク</t>
    </rPh>
    <phoneticPr fontId="1"/>
  </si>
  <si>
    <t>契約有無</t>
    <rPh sb="0" eb="2">
      <t>ケイヤク</t>
    </rPh>
    <rPh sb="2" eb="4">
      <t>ウム</t>
    </rPh>
    <phoneticPr fontId="1"/>
  </si>
  <si>
    <t>無</t>
    <rPh sb="0" eb="1">
      <t>ム</t>
    </rPh>
    <phoneticPr fontId="1"/>
  </si>
  <si>
    <t>契約書</t>
    <rPh sb="0" eb="3">
      <t>ケイヤクショ</t>
    </rPh>
    <phoneticPr fontId="1"/>
  </si>
  <si>
    <t>委託事業者</t>
    <rPh sb="0" eb="2">
      <t>イタク</t>
    </rPh>
    <rPh sb="2" eb="5">
      <t>ジギョウシャ</t>
    </rPh>
    <phoneticPr fontId="1"/>
  </si>
  <si>
    <t>災害時等</t>
    <rPh sb="0" eb="3">
      <t>サイガイジ</t>
    </rPh>
    <rPh sb="3" eb="4">
      <t>トウ</t>
    </rPh>
    <phoneticPr fontId="1"/>
  </si>
  <si>
    <t>ﾏﾆｭｱﾙ</t>
    <phoneticPr fontId="1"/>
  </si>
  <si>
    <t>連絡網</t>
    <rPh sb="0" eb="3">
      <t>レンラクモウ</t>
    </rPh>
    <phoneticPr fontId="1"/>
  </si>
  <si>
    <t>食事供給体制</t>
    <rPh sb="0" eb="2">
      <t>ショクジ</t>
    </rPh>
    <rPh sb="2" eb="4">
      <t>キョウキュウ</t>
    </rPh>
    <rPh sb="4" eb="6">
      <t>タイセイ</t>
    </rPh>
    <phoneticPr fontId="1"/>
  </si>
  <si>
    <t>設備等の整備状況</t>
    <rPh sb="0" eb="2">
      <t>セツビ</t>
    </rPh>
    <rPh sb="2" eb="3">
      <t>トウ</t>
    </rPh>
    <rPh sb="4" eb="6">
      <t>セイビ</t>
    </rPh>
    <rPh sb="6" eb="8">
      <t>ジョウキョウ</t>
    </rPh>
    <phoneticPr fontId="1"/>
  </si>
  <si>
    <t>備蓄食品</t>
    <rPh sb="0" eb="2">
      <t>ビチク</t>
    </rPh>
    <rPh sb="2" eb="4">
      <t>ショクヒン</t>
    </rPh>
    <phoneticPr fontId="1"/>
  </si>
  <si>
    <t>給食会議</t>
    <rPh sb="0" eb="2">
      <t>キュウショク</t>
    </rPh>
    <rPh sb="2" eb="4">
      <t>カイギ</t>
    </rPh>
    <phoneticPr fontId="1"/>
  </si>
  <si>
    <t>会議</t>
    <rPh sb="0" eb="2">
      <t>カイギ</t>
    </rPh>
    <phoneticPr fontId="1"/>
  </si>
  <si>
    <t>頻度</t>
    <rPh sb="0" eb="2">
      <t>ヒンド</t>
    </rPh>
    <phoneticPr fontId="1"/>
  </si>
  <si>
    <t>月1回以上</t>
    <rPh sb="0" eb="1">
      <t>ツキ</t>
    </rPh>
    <rPh sb="2" eb="3">
      <t>カイ</t>
    </rPh>
    <rPh sb="3" eb="5">
      <t>イジョウ</t>
    </rPh>
    <phoneticPr fontId="1"/>
  </si>
  <si>
    <t>それ以外</t>
    <rPh sb="2" eb="4">
      <t>イガイ</t>
    </rPh>
    <phoneticPr fontId="1"/>
  </si>
  <si>
    <t>会議ﾒﾝﾊﾞｰ</t>
    <rPh sb="0" eb="2">
      <t>カイギ</t>
    </rPh>
    <phoneticPr fontId="1"/>
  </si>
  <si>
    <t>管理者</t>
    <rPh sb="0" eb="3">
      <t>カンリシャ</t>
    </rPh>
    <phoneticPr fontId="1"/>
  </si>
  <si>
    <t>委託責任者</t>
    <rPh sb="0" eb="2">
      <t>イタク</t>
    </rPh>
    <rPh sb="2" eb="5">
      <t>セキニンシャ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</si>
  <si>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</si>
  <si>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</si>
  <si>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</si>
  <si>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主治医等</t>
    <rPh sb="0" eb="3">
      <t>シュジイ</t>
    </rPh>
    <rPh sb="3" eb="4">
      <t>トウ</t>
    </rPh>
    <phoneticPr fontId="1"/>
  </si>
  <si>
    <t>介護・看護</t>
    <rPh sb="0" eb="2">
      <t>カイゴ</t>
    </rPh>
    <rPh sb="3" eb="5">
      <t>カンゴ</t>
    </rPh>
    <phoneticPr fontId="1"/>
  </si>
  <si>
    <t>会議録</t>
    <rPh sb="0" eb="3">
      <t>カイギロク</t>
    </rPh>
    <phoneticPr fontId="1"/>
  </si>
  <si>
    <t>No</t>
    <phoneticPr fontId="13"/>
  </si>
  <si>
    <t>項　目</t>
    <rPh sb="0" eb="1">
      <t>コウ</t>
    </rPh>
    <rPh sb="2" eb="3">
      <t>メ</t>
    </rPh>
    <phoneticPr fontId="13"/>
  </si>
  <si>
    <t>記　入　要　領</t>
    <rPh sb="0" eb="1">
      <t>キ</t>
    </rPh>
    <rPh sb="2" eb="3">
      <t>イ</t>
    </rPh>
    <rPh sb="4" eb="5">
      <t>ヨウ</t>
    </rPh>
    <rPh sb="6" eb="7">
      <t>リョウ</t>
    </rPh>
    <phoneticPr fontId="13"/>
  </si>
  <si>
    <t>No.1</t>
    <phoneticPr fontId="13"/>
  </si>
  <si>
    <t>・</t>
    <phoneticPr fontId="13"/>
  </si>
  <si>
    <t>　この報告書を記載した方の職名及び氏名を記載してください。</t>
    <rPh sb="3" eb="6">
      <t>ホウコクショ</t>
    </rPh>
    <rPh sb="7" eb="9">
      <t>キサイ</t>
    </rPh>
    <rPh sb="11" eb="12">
      <t>ホウ</t>
    </rPh>
    <rPh sb="13" eb="14">
      <t>ショク</t>
    </rPh>
    <rPh sb="14" eb="15">
      <t>メイ</t>
    </rPh>
    <rPh sb="15" eb="16">
      <t>オヨ</t>
    </rPh>
    <rPh sb="17" eb="19">
      <t>シメイ</t>
    </rPh>
    <rPh sb="20" eb="22">
      <t>キサイ</t>
    </rPh>
    <phoneticPr fontId="13"/>
  </si>
  <si>
    <t>No.3</t>
    <phoneticPr fontId="13"/>
  </si>
  <si>
    <t>　今年度の6月1日現在の職員等の状況を記載してください。</t>
    <rPh sb="1" eb="2">
      <t>コン</t>
    </rPh>
    <rPh sb="2" eb="4">
      <t>ネンド</t>
    </rPh>
    <phoneticPr fontId="13"/>
  </si>
  <si>
    <t xml:space="preserve">・
</t>
    <phoneticPr fontId="13"/>
  </si>
  <si>
    <t>　この報告書で、常勤とは週4日以上かつ1日6時間以上の勤務状況を言い、それ以外は常勤以外としてください。</t>
    <rPh sb="3" eb="6">
      <t>ホウコクショ</t>
    </rPh>
    <rPh sb="8" eb="10">
      <t>ジョウキン</t>
    </rPh>
    <rPh sb="29" eb="31">
      <t>ジョウキョウ</t>
    </rPh>
    <rPh sb="32" eb="33">
      <t>イ</t>
    </rPh>
    <phoneticPr fontId="13"/>
  </si>
  <si>
    <t xml:space="preserve">・
</t>
    <phoneticPr fontId="13"/>
  </si>
  <si>
    <t xml:space="preserve">  栄養士・管理栄養士については、施設側から最大４名まで、委託先等がある場合には委託先等から最大２名まで（下2段に）記載してください。</t>
    <rPh sb="17" eb="19">
      <t>シセツ</t>
    </rPh>
    <rPh sb="19" eb="20">
      <t>ガワ</t>
    </rPh>
    <rPh sb="22" eb="24">
      <t>サイダイ</t>
    </rPh>
    <rPh sb="25" eb="26">
      <t>メイ</t>
    </rPh>
    <phoneticPr fontId="13"/>
  </si>
  <si>
    <t>　該当するところにチェックまたは、記載してください。</t>
    <rPh sb="1" eb="3">
      <t>ガイトウ</t>
    </rPh>
    <rPh sb="17" eb="19">
      <t>キサイ</t>
    </rPh>
    <phoneticPr fontId="13"/>
  </si>
  <si>
    <t>　この報告で給食会議とは、管理栄養士や調理師など栄養部門担当者以外の職種も参集する会議をいいます。</t>
    <phoneticPr fontId="13"/>
  </si>
  <si>
    <t>　構成メンバーとなっている職名（該当職名がない場合、最も当てはまるもの）にチェック又は記載してください。</t>
    <rPh sb="1" eb="3">
      <t>コウセイ</t>
    </rPh>
    <rPh sb="13" eb="15">
      <t>ショクメイ</t>
    </rPh>
    <rPh sb="16" eb="18">
      <t>ガイトウ</t>
    </rPh>
    <rPh sb="18" eb="20">
      <t>ショクメイ</t>
    </rPh>
    <rPh sb="23" eb="25">
      <t>バアイ</t>
    </rPh>
    <rPh sb="26" eb="27">
      <t>モット</t>
    </rPh>
    <rPh sb="28" eb="29">
      <t>ア</t>
    </rPh>
    <rPh sb="41" eb="42">
      <t>マタ</t>
    </rPh>
    <rPh sb="43" eb="45">
      <t>キサイ</t>
    </rPh>
    <phoneticPr fontId="13"/>
  </si>
  <si>
    <t>嗜好等の把握</t>
    <rPh sb="0" eb="2">
      <t>シコウ</t>
    </rPh>
    <rPh sb="2" eb="3">
      <t>トウ</t>
    </rPh>
    <rPh sb="4" eb="6">
      <t>ハアク</t>
    </rPh>
    <phoneticPr fontId="13"/>
  </si>
  <si>
    <t>　その他にチェックをした場合は、その内容を（　）内に具体的に記載してください。</t>
    <rPh sb="3" eb="4">
      <t>タ</t>
    </rPh>
    <rPh sb="12" eb="14">
      <t>バアイ</t>
    </rPh>
    <rPh sb="18" eb="20">
      <t>ナイヨウ</t>
    </rPh>
    <rPh sb="24" eb="25">
      <t>ナイ</t>
    </rPh>
    <rPh sb="26" eb="29">
      <t>グタイテキ</t>
    </rPh>
    <rPh sb="30" eb="32">
      <t>キサイ</t>
    </rPh>
    <phoneticPr fontId="13"/>
  </si>
  <si>
    <t>・</t>
  </si>
  <si>
    <t>該当するところにチェックまたは、記載してください。</t>
    <phoneticPr fontId="13"/>
  </si>
  <si>
    <t>食事摂取量の把握</t>
    <rPh sb="0" eb="2">
      <t>ショクジ</t>
    </rPh>
    <rPh sb="2" eb="4">
      <t>セッシュ</t>
    </rPh>
    <rPh sb="4" eb="5">
      <t>リョウ</t>
    </rPh>
    <rPh sb="6" eb="8">
      <t>ハアク</t>
    </rPh>
    <phoneticPr fontId="13"/>
  </si>
  <si>
    <t>No.15</t>
    <phoneticPr fontId="13"/>
  </si>
  <si>
    <t>No.16</t>
    <phoneticPr fontId="13"/>
  </si>
  <si>
    <t>　設定根拠について該当する項目をチェックしてください。</t>
    <rPh sb="1" eb="3">
      <t>セッテイ</t>
    </rPh>
    <rPh sb="3" eb="5">
      <t>コンキョ</t>
    </rPh>
    <rPh sb="9" eb="11">
      <t>ガイトウ</t>
    </rPh>
    <rPh sb="13" eb="15">
      <t>コウモク</t>
    </rPh>
    <phoneticPr fontId="13"/>
  </si>
  <si>
    <t>　その他にチェックをした場合は、その内容を（　）内に具体的に記載してください。</t>
    <phoneticPr fontId="13"/>
  </si>
  <si>
    <t>給与栄養目標量の設定方法について該当する項目をチェックしてください。</t>
    <phoneticPr fontId="13"/>
  </si>
  <si>
    <t>その他にチェックをした場合は、その内容を（　）内に具体的に記載してください。</t>
    <phoneticPr fontId="13"/>
  </si>
  <si>
    <t>　該当するところに記載または、チェックをしてください。</t>
    <rPh sb="1" eb="3">
      <t>ガイトウ</t>
    </rPh>
    <rPh sb="9" eb="11">
      <t>キサイ</t>
    </rPh>
    <phoneticPr fontId="13"/>
  </si>
  <si>
    <t>　献立表を掲示しているか否かを回答してください。（複数回答可）</t>
    <rPh sb="1" eb="3">
      <t>コンダテ</t>
    </rPh>
    <rPh sb="3" eb="4">
      <t>ヒョウ</t>
    </rPh>
    <rPh sb="5" eb="7">
      <t>ケイジ</t>
    </rPh>
    <rPh sb="12" eb="13">
      <t>イナ</t>
    </rPh>
    <rPh sb="15" eb="17">
      <t>カイトウ</t>
    </rPh>
    <phoneticPr fontId="13"/>
  </si>
  <si>
    <t>栄養情報の提供</t>
    <rPh sb="0" eb="2">
      <t>エイヨウ</t>
    </rPh>
    <rPh sb="2" eb="4">
      <t>ジョウホウ</t>
    </rPh>
    <rPh sb="5" eb="7">
      <t>テイキョウ</t>
    </rPh>
    <phoneticPr fontId="13"/>
  </si>
  <si>
    <t>食事の開始時刻</t>
    <rPh sb="0" eb="2">
      <t>ショクジ</t>
    </rPh>
    <rPh sb="3" eb="5">
      <t>カイシ</t>
    </rPh>
    <rPh sb="5" eb="7">
      <t>ジコク</t>
    </rPh>
    <phoneticPr fontId="13"/>
  </si>
  <si>
    <t>　食事の開始時刻を記載してください。</t>
    <rPh sb="1" eb="3">
      <t>ショクジ</t>
    </rPh>
    <rPh sb="4" eb="6">
      <t>カイシ</t>
    </rPh>
    <phoneticPr fontId="13"/>
  </si>
  <si>
    <t>配送先</t>
    <rPh sb="0" eb="2">
      <t>ハイソウ</t>
    </rPh>
    <rPh sb="2" eb="3">
      <t>サキ</t>
    </rPh>
    <phoneticPr fontId="13"/>
  </si>
  <si>
    <t>　配送先がある場合に記載してください。</t>
    <rPh sb="1" eb="4">
      <t>ハイソウサキ</t>
    </rPh>
    <rPh sb="7" eb="9">
      <t>バアイ</t>
    </rPh>
    <rPh sb="10" eb="12">
      <t>キサイ</t>
    </rPh>
    <phoneticPr fontId="13"/>
  </si>
  <si>
    <t>　記入に当たり、わからないことがありましたら、お問い合わせ願います。</t>
    <rPh sb="1" eb="3">
      <t>キニュウ</t>
    </rPh>
    <rPh sb="4" eb="5">
      <t>ア</t>
    </rPh>
    <rPh sb="24" eb="25">
      <t>ト</t>
    </rPh>
    <rPh sb="26" eb="27">
      <t>ア</t>
    </rPh>
    <rPh sb="29" eb="30">
      <t>ネガ</t>
    </rPh>
    <phoneticPr fontId="13"/>
  </si>
  <si>
    <t>No.2</t>
    <phoneticPr fontId="3"/>
  </si>
  <si>
    <t>No.3</t>
    <phoneticPr fontId="3"/>
  </si>
  <si>
    <t>No.4</t>
    <phoneticPr fontId="3"/>
  </si>
  <si>
    <t>No.5</t>
    <phoneticPr fontId="3"/>
  </si>
  <si>
    <t>管理栄養士・栄養士</t>
    <rPh sb="0" eb="2">
      <t>カンリ</t>
    </rPh>
    <rPh sb="2" eb="4">
      <t>エイヨウ</t>
    </rPh>
    <rPh sb="4" eb="5">
      <t>シ</t>
    </rPh>
    <rPh sb="6" eb="9">
      <t>エイヨウシ</t>
    </rPh>
    <phoneticPr fontId="13"/>
  </si>
  <si>
    <t>報告書記載者職名及び氏名</t>
    <rPh sb="6" eb="8">
      <t>ショクメイ</t>
    </rPh>
    <rPh sb="8" eb="9">
      <t>オヨ</t>
    </rPh>
    <rPh sb="10" eb="12">
      <t>シメイ</t>
    </rPh>
    <phoneticPr fontId="13"/>
  </si>
  <si>
    <t>スタッフ数</t>
    <rPh sb="4" eb="5">
      <t>スウ</t>
    </rPh>
    <phoneticPr fontId="13"/>
  </si>
  <si>
    <t>No.6</t>
    <phoneticPr fontId="13"/>
  </si>
  <si>
    <t>No.7</t>
    <phoneticPr fontId="13"/>
  </si>
  <si>
    <t>食事の基準（給与栄養目標量）の評価</t>
    <rPh sb="0" eb="2">
      <t>ショクジ</t>
    </rPh>
    <rPh sb="3" eb="5">
      <t>キジュン</t>
    </rPh>
    <rPh sb="10" eb="12">
      <t>モクヒョウ</t>
    </rPh>
    <phoneticPr fontId="13"/>
  </si>
  <si>
    <t>　評価をしている場合は、評価頻度を記載してください。</t>
    <phoneticPr fontId="13"/>
  </si>
  <si>
    <t>No.12</t>
    <phoneticPr fontId="13"/>
  </si>
  <si>
    <t>業務委託の状況</t>
    <rPh sb="0" eb="2">
      <t>ギョウム</t>
    </rPh>
    <rPh sb="2" eb="4">
      <t>イタク</t>
    </rPh>
    <rPh sb="5" eb="7">
      <t>ジョウキョウ</t>
    </rPh>
    <phoneticPr fontId="13"/>
  </si>
  <si>
    <t>災害時等の対応体制</t>
    <rPh sb="2" eb="3">
      <t>ジ</t>
    </rPh>
    <phoneticPr fontId="3"/>
  </si>
  <si>
    <t>設備等の整備状況</t>
    <rPh sb="0" eb="2">
      <t>セツビ</t>
    </rPh>
    <rPh sb="2" eb="3">
      <t>トウ</t>
    </rPh>
    <rPh sb="4" eb="6">
      <t>セイビ</t>
    </rPh>
    <rPh sb="6" eb="8">
      <t>ジョウキョウ</t>
    </rPh>
    <phoneticPr fontId="13"/>
  </si>
  <si>
    <t>　各項目の該当の有無についてチェックまたは、記載してください。</t>
    <rPh sb="1" eb="4">
      <t>カクコウモク</t>
    </rPh>
    <rPh sb="5" eb="7">
      <t>ガイトウ</t>
    </rPh>
    <rPh sb="8" eb="10">
      <t>ウム</t>
    </rPh>
    <rPh sb="22" eb="24">
      <t>キサイ</t>
    </rPh>
    <phoneticPr fontId="13"/>
  </si>
  <si>
    <t>給食会議実施状況</t>
    <rPh sb="0" eb="2">
      <t>キュウショク</t>
    </rPh>
    <rPh sb="2" eb="4">
      <t>カイギ</t>
    </rPh>
    <rPh sb="4" eb="6">
      <t>ジッシ</t>
    </rPh>
    <rPh sb="6" eb="8">
      <t>ジョウキョウ</t>
    </rPh>
    <phoneticPr fontId="13"/>
  </si>
  <si>
    <t>　実施の有無について、該当するところにチェックし、有の場合は、実施頻度と会議録について該当するものにチェックしてください。</t>
    <rPh sb="1" eb="3">
      <t>ジッシ</t>
    </rPh>
    <rPh sb="4" eb="6">
      <t>ウム</t>
    </rPh>
    <rPh sb="11" eb="13">
      <t>ガイトウ</t>
    </rPh>
    <rPh sb="25" eb="26">
      <t>アリ</t>
    </rPh>
    <rPh sb="27" eb="29">
      <t>バアイ</t>
    </rPh>
    <rPh sb="31" eb="33">
      <t>ジッシ</t>
    </rPh>
    <rPh sb="33" eb="35">
      <t>ヒンド</t>
    </rPh>
    <rPh sb="36" eb="39">
      <t>カイギロク</t>
    </rPh>
    <rPh sb="43" eb="45">
      <t>ガイトウ</t>
    </rPh>
    <phoneticPr fontId="13"/>
  </si>
  <si>
    <t>会議構成メンバー</t>
    <rPh sb="0" eb="2">
      <t>カイギ</t>
    </rPh>
    <rPh sb="2" eb="4">
      <t>コウセイ</t>
    </rPh>
    <phoneticPr fontId="13"/>
  </si>
  <si>
    <t>　「各管理者」：施設長、院長、学校長、園長を含みます。
　「主治医等」には、学校医、嘱託医を含みます。
　「介護・看護担当者」には、養護教諭、保健主事を含みます。</t>
    <rPh sb="2" eb="3">
      <t>カク</t>
    </rPh>
    <rPh sb="3" eb="6">
      <t>カンリシャ</t>
    </rPh>
    <rPh sb="8" eb="11">
      <t>シセツチョウ</t>
    </rPh>
    <rPh sb="12" eb="14">
      <t>インチョウ</t>
    </rPh>
    <rPh sb="15" eb="18">
      <t>ガッコウチョウ</t>
    </rPh>
    <rPh sb="19" eb="21">
      <t>エンチョウ</t>
    </rPh>
    <rPh sb="22" eb="23">
      <t>フク</t>
    </rPh>
    <phoneticPr fontId="13"/>
  </si>
  <si>
    <t>問合先</t>
    <rPh sb="0" eb="1">
      <t>ト</t>
    </rPh>
    <rPh sb="1" eb="2">
      <t>ア</t>
    </rPh>
    <rPh sb="2" eb="3">
      <t>サキ</t>
    </rPh>
    <phoneticPr fontId="3"/>
  </si>
  <si>
    <t>北海道○○保健所企画総務課</t>
    <rPh sb="0" eb="3">
      <t>ホッカイドウ</t>
    </rPh>
    <rPh sb="5" eb="8">
      <t>ホケンジョ</t>
    </rPh>
    <rPh sb="8" eb="10">
      <t>キカク</t>
    </rPh>
    <rPh sb="10" eb="13">
      <t>ソウムカ</t>
    </rPh>
    <phoneticPr fontId="3"/>
  </si>
  <si>
    <t>担当</t>
    <rPh sb="0" eb="2">
      <t>タントウ</t>
    </rPh>
    <phoneticPr fontId="3"/>
  </si>
  <si>
    <t>TEL</t>
    <phoneticPr fontId="3"/>
  </si>
  <si>
    <t>－</t>
    <phoneticPr fontId="3"/>
  </si>
  <si>
    <t>施設名ほか</t>
    <rPh sb="0" eb="3">
      <t>シセツメイ</t>
    </rPh>
    <phoneticPr fontId="3"/>
  </si>
  <si>
    <t>・</t>
    <phoneticPr fontId="3"/>
  </si>
  <si>
    <t>入力状況エラーチェック</t>
    <rPh sb="0" eb="2">
      <t>ニュウリョク</t>
    </rPh>
    <rPh sb="2" eb="4">
      <t>ジョウキョウ</t>
    </rPh>
    <phoneticPr fontId="1"/>
  </si>
  <si>
    <t>保健所名</t>
    <rPh sb="0" eb="3">
      <t>ホケンジョ</t>
    </rPh>
    <rPh sb="3" eb="4">
      <t>メイ</t>
    </rPh>
    <phoneticPr fontId="13"/>
  </si>
  <si>
    <t>年度</t>
    <rPh sb="0" eb="2">
      <t>ネンド</t>
    </rPh>
    <phoneticPr fontId="13"/>
  </si>
  <si>
    <t>特定・多数の別</t>
    <rPh sb="0" eb="2">
      <t>トクテイ</t>
    </rPh>
    <rPh sb="3" eb="5">
      <t>タスウ</t>
    </rPh>
    <rPh sb="6" eb="7">
      <t>ベツ</t>
    </rPh>
    <phoneticPr fontId="13"/>
  </si>
  <si>
    <t>施設区分番号</t>
    <rPh sb="0" eb="2">
      <t>シセツ</t>
    </rPh>
    <rPh sb="2" eb="4">
      <t>クブン</t>
    </rPh>
    <rPh sb="4" eb="6">
      <t>バンゴウ</t>
    </rPh>
    <phoneticPr fontId="13"/>
  </si>
  <si>
    <t>施設区分</t>
    <rPh sb="0" eb="2">
      <t>シセツ</t>
    </rPh>
    <rPh sb="2" eb="4">
      <t>クブン</t>
    </rPh>
    <phoneticPr fontId="13"/>
  </si>
  <si>
    <t>施設名</t>
    <rPh sb="0" eb="3">
      <t>シセツメイ</t>
    </rPh>
    <phoneticPr fontId="13"/>
  </si>
  <si>
    <t>施設Mail</t>
    <rPh sb="0" eb="2">
      <t>シセツ</t>
    </rPh>
    <phoneticPr fontId="13"/>
  </si>
  <si>
    <t>記載者</t>
    <rPh sb="0" eb="3">
      <t>キサイシャ</t>
    </rPh>
    <phoneticPr fontId="13"/>
  </si>
  <si>
    <t>職名</t>
    <rPh sb="0" eb="2">
      <t>ショクメイ</t>
    </rPh>
    <phoneticPr fontId="13"/>
  </si>
  <si>
    <t>氏名</t>
    <rPh sb="0" eb="2">
      <t>シメイ</t>
    </rPh>
    <phoneticPr fontId="13"/>
  </si>
  <si>
    <t>施設職員　人数</t>
    <rPh sb="0" eb="2">
      <t>シセツ</t>
    </rPh>
    <rPh sb="2" eb="4">
      <t>ショクイン</t>
    </rPh>
    <rPh sb="5" eb="7">
      <t>ニンズウ</t>
    </rPh>
    <phoneticPr fontId="13"/>
  </si>
  <si>
    <t>その他職員</t>
    <rPh sb="2" eb="3">
      <t>タ</t>
    </rPh>
    <rPh sb="3" eb="5">
      <t>ショクイン</t>
    </rPh>
    <phoneticPr fontId="13"/>
  </si>
  <si>
    <t>常勤</t>
    <rPh sb="0" eb="2">
      <t>ジョウキン</t>
    </rPh>
    <phoneticPr fontId="13"/>
  </si>
  <si>
    <t>常勤以外</t>
    <rPh sb="0" eb="2">
      <t>ジョウキン</t>
    </rPh>
    <rPh sb="2" eb="4">
      <t>イガイ</t>
    </rPh>
    <phoneticPr fontId="13"/>
  </si>
  <si>
    <t>管理</t>
    <rPh sb="0" eb="2">
      <t>カンリ</t>
    </rPh>
    <phoneticPr fontId="13"/>
  </si>
  <si>
    <t>栄養</t>
    <rPh sb="0" eb="2">
      <t>エイヨウ</t>
    </rPh>
    <phoneticPr fontId="13"/>
  </si>
  <si>
    <t>調理師</t>
    <rPh sb="0" eb="3">
      <t>チョウリシ</t>
    </rPh>
    <phoneticPr fontId="13"/>
  </si>
  <si>
    <t>調理員</t>
    <rPh sb="0" eb="3">
      <t>チョウリイン</t>
    </rPh>
    <phoneticPr fontId="13"/>
  </si>
  <si>
    <t>その他</t>
    <rPh sb="2" eb="3">
      <t>タ</t>
    </rPh>
    <phoneticPr fontId="13"/>
  </si>
  <si>
    <t>（人数）</t>
    <rPh sb="1" eb="3">
      <t>ニンズウ</t>
    </rPh>
    <phoneticPr fontId="13"/>
  </si>
  <si>
    <t>施設職員：常勤：管理</t>
    <rPh sb="0" eb="2">
      <t>シセツ</t>
    </rPh>
    <rPh sb="2" eb="4">
      <t>ショクイン</t>
    </rPh>
    <rPh sb="5" eb="7">
      <t>ジョウキン</t>
    </rPh>
    <rPh sb="8" eb="10">
      <t>カンリ</t>
    </rPh>
    <phoneticPr fontId="13"/>
  </si>
  <si>
    <t>施設職員：常勤：栄養</t>
    <rPh sb="0" eb="2">
      <t>シセツ</t>
    </rPh>
    <rPh sb="2" eb="4">
      <t>ショクイン</t>
    </rPh>
    <rPh sb="5" eb="7">
      <t>ジョウキン</t>
    </rPh>
    <rPh sb="8" eb="10">
      <t>エイヨウ</t>
    </rPh>
    <phoneticPr fontId="13"/>
  </si>
  <si>
    <t>施設職員：常勤：調理師</t>
    <rPh sb="0" eb="2">
      <t>シセツ</t>
    </rPh>
    <rPh sb="2" eb="4">
      <t>ショクイン</t>
    </rPh>
    <rPh sb="5" eb="7">
      <t>ジョウキン</t>
    </rPh>
    <rPh sb="8" eb="11">
      <t>チョウリシ</t>
    </rPh>
    <phoneticPr fontId="13"/>
  </si>
  <si>
    <t>施設職員：常勤：調理員</t>
    <rPh sb="0" eb="2">
      <t>シセツ</t>
    </rPh>
    <rPh sb="2" eb="4">
      <t>ショクイン</t>
    </rPh>
    <rPh sb="5" eb="7">
      <t>ジョウキン</t>
    </rPh>
    <rPh sb="8" eb="11">
      <t>チョウリイン</t>
    </rPh>
    <phoneticPr fontId="13"/>
  </si>
  <si>
    <t>施設職員：常勤：その他</t>
    <rPh sb="0" eb="2">
      <t>シセツ</t>
    </rPh>
    <rPh sb="2" eb="4">
      <t>ショクイン</t>
    </rPh>
    <rPh sb="5" eb="7">
      <t>ジョウキン</t>
    </rPh>
    <rPh sb="10" eb="11">
      <t>タ</t>
    </rPh>
    <phoneticPr fontId="13"/>
  </si>
  <si>
    <t>施設職員：以外：管理</t>
    <rPh sb="0" eb="2">
      <t>シセツ</t>
    </rPh>
    <rPh sb="2" eb="4">
      <t>ショクイン</t>
    </rPh>
    <rPh sb="5" eb="7">
      <t>イガイ</t>
    </rPh>
    <rPh sb="8" eb="10">
      <t>カンリ</t>
    </rPh>
    <phoneticPr fontId="13"/>
  </si>
  <si>
    <t>施設職員：以外：栄養</t>
    <rPh sb="0" eb="2">
      <t>シセツ</t>
    </rPh>
    <rPh sb="2" eb="4">
      <t>ショクイン</t>
    </rPh>
    <rPh sb="5" eb="7">
      <t>イガイ</t>
    </rPh>
    <rPh sb="8" eb="10">
      <t>エイヨウ</t>
    </rPh>
    <phoneticPr fontId="13"/>
  </si>
  <si>
    <t>施設職員：以外：調理師</t>
    <rPh sb="0" eb="2">
      <t>シセツ</t>
    </rPh>
    <rPh sb="2" eb="4">
      <t>ショクイン</t>
    </rPh>
    <rPh sb="5" eb="7">
      <t>イガイ</t>
    </rPh>
    <rPh sb="8" eb="11">
      <t>チョウリシ</t>
    </rPh>
    <phoneticPr fontId="13"/>
  </si>
  <si>
    <t>施設職員：以外：調理員</t>
    <rPh sb="0" eb="2">
      <t>シセツ</t>
    </rPh>
    <rPh sb="2" eb="4">
      <t>ショクイン</t>
    </rPh>
    <rPh sb="5" eb="7">
      <t>イガイ</t>
    </rPh>
    <rPh sb="8" eb="11">
      <t>チョウリイン</t>
    </rPh>
    <phoneticPr fontId="13"/>
  </si>
  <si>
    <t>施設職員：以外：その他</t>
    <rPh sb="0" eb="2">
      <t>シセツ</t>
    </rPh>
    <rPh sb="2" eb="4">
      <t>ショクイン</t>
    </rPh>
    <rPh sb="5" eb="7">
      <t>イガイ</t>
    </rPh>
    <rPh sb="10" eb="11">
      <t>タ</t>
    </rPh>
    <phoneticPr fontId="13"/>
  </si>
  <si>
    <t>他職員：常勤：管理</t>
    <rPh sb="0" eb="1">
      <t>タ</t>
    </rPh>
    <rPh sb="1" eb="3">
      <t>ショクイン</t>
    </rPh>
    <rPh sb="4" eb="6">
      <t>ジョウキン</t>
    </rPh>
    <rPh sb="7" eb="9">
      <t>カンリ</t>
    </rPh>
    <phoneticPr fontId="13"/>
  </si>
  <si>
    <t>他職員：常勤：栄養</t>
    <rPh sb="0" eb="1">
      <t>タ</t>
    </rPh>
    <rPh sb="1" eb="3">
      <t>ショクイン</t>
    </rPh>
    <rPh sb="4" eb="6">
      <t>ジョウキン</t>
    </rPh>
    <rPh sb="7" eb="9">
      <t>エイヨウ</t>
    </rPh>
    <phoneticPr fontId="13"/>
  </si>
  <si>
    <t>他職員：常勤：調理師</t>
    <rPh sb="0" eb="1">
      <t>タ</t>
    </rPh>
    <rPh sb="1" eb="3">
      <t>ショクイン</t>
    </rPh>
    <rPh sb="4" eb="6">
      <t>ジョウキン</t>
    </rPh>
    <rPh sb="7" eb="10">
      <t>チョウリシ</t>
    </rPh>
    <phoneticPr fontId="13"/>
  </si>
  <si>
    <t>他職員：常勤：調理員</t>
    <rPh sb="0" eb="1">
      <t>タ</t>
    </rPh>
    <rPh sb="1" eb="3">
      <t>ショクイン</t>
    </rPh>
    <rPh sb="4" eb="6">
      <t>ジョウキン</t>
    </rPh>
    <rPh sb="7" eb="10">
      <t>チョウリイン</t>
    </rPh>
    <phoneticPr fontId="13"/>
  </si>
  <si>
    <t>他職員：常勤：その他</t>
    <rPh sb="0" eb="1">
      <t>タ</t>
    </rPh>
    <rPh sb="1" eb="3">
      <t>ショクイン</t>
    </rPh>
    <rPh sb="4" eb="6">
      <t>ジョウキン</t>
    </rPh>
    <rPh sb="9" eb="10">
      <t>タ</t>
    </rPh>
    <phoneticPr fontId="13"/>
  </si>
  <si>
    <t>他職員：以外：管理</t>
    <rPh sb="0" eb="1">
      <t>タ</t>
    </rPh>
    <rPh sb="1" eb="3">
      <t>ショクイン</t>
    </rPh>
    <rPh sb="4" eb="6">
      <t>イガイ</t>
    </rPh>
    <rPh sb="7" eb="9">
      <t>カンリ</t>
    </rPh>
    <phoneticPr fontId="13"/>
  </si>
  <si>
    <t>他職員：以外：栄養</t>
    <rPh sb="0" eb="1">
      <t>タ</t>
    </rPh>
    <rPh sb="1" eb="3">
      <t>ショクイン</t>
    </rPh>
    <rPh sb="4" eb="6">
      <t>イガイ</t>
    </rPh>
    <rPh sb="7" eb="9">
      <t>エイヨウ</t>
    </rPh>
    <phoneticPr fontId="13"/>
  </si>
  <si>
    <t>他職員：以外：調理師</t>
    <rPh sb="0" eb="1">
      <t>タ</t>
    </rPh>
    <rPh sb="1" eb="3">
      <t>ショクイン</t>
    </rPh>
    <rPh sb="4" eb="6">
      <t>イガイ</t>
    </rPh>
    <rPh sb="7" eb="10">
      <t>チョウリシ</t>
    </rPh>
    <phoneticPr fontId="13"/>
  </si>
  <si>
    <t>他職員：以外：調理員</t>
    <rPh sb="0" eb="1">
      <t>タ</t>
    </rPh>
    <rPh sb="1" eb="3">
      <t>ショクイン</t>
    </rPh>
    <rPh sb="4" eb="6">
      <t>イガイ</t>
    </rPh>
    <rPh sb="7" eb="10">
      <t>チョウリイン</t>
    </rPh>
    <phoneticPr fontId="13"/>
  </si>
  <si>
    <t>他職員：以外：その他</t>
    <rPh sb="0" eb="1">
      <t>タ</t>
    </rPh>
    <rPh sb="1" eb="3">
      <t>ショクイン</t>
    </rPh>
    <rPh sb="4" eb="6">
      <t>イガイ</t>
    </rPh>
    <rPh sb="9" eb="10">
      <t>タ</t>
    </rPh>
    <phoneticPr fontId="13"/>
  </si>
  <si>
    <t>特定・多数</t>
    <rPh sb="0" eb="2">
      <t>トクテイ</t>
    </rPh>
    <rPh sb="3" eb="5">
      <t>タスウ</t>
    </rPh>
    <phoneticPr fontId="13"/>
  </si>
  <si>
    <t>食事基準設定把握項目</t>
    <rPh sb="0" eb="2">
      <t>ショクジ</t>
    </rPh>
    <rPh sb="2" eb="4">
      <t>キジュン</t>
    </rPh>
    <rPh sb="4" eb="6">
      <t>セッテイ</t>
    </rPh>
    <rPh sb="6" eb="8">
      <t>ハアク</t>
    </rPh>
    <rPh sb="8" eb="10">
      <t>コウモク</t>
    </rPh>
    <phoneticPr fontId="13"/>
  </si>
  <si>
    <t>性別</t>
    <rPh sb="0" eb="2">
      <t>セイベツ</t>
    </rPh>
    <phoneticPr fontId="13"/>
  </si>
  <si>
    <t>年齢</t>
    <rPh sb="0" eb="2">
      <t>ネンレイ</t>
    </rPh>
    <phoneticPr fontId="13"/>
  </si>
  <si>
    <t>身体活動</t>
    <rPh sb="0" eb="2">
      <t>シンタイ</t>
    </rPh>
    <rPh sb="2" eb="4">
      <t>カツドウ</t>
    </rPh>
    <phoneticPr fontId="13"/>
  </si>
  <si>
    <t>身長</t>
    <rPh sb="0" eb="2">
      <t>シンチョウ</t>
    </rPh>
    <phoneticPr fontId="13"/>
  </si>
  <si>
    <t>体重</t>
    <rPh sb="0" eb="2">
      <t>タイジュウ</t>
    </rPh>
    <phoneticPr fontId="13"/>
  </si>
  <si>
    <t>体格指数</t>
    <rPh sb="0" eb="2">
      <t>タイカク</t>
    </rPh>
    <rPh sb="2" eb="4">
      <t>シスウ</t>
    </rPh>
    <phoneticPr fontId="13"/>
  </si>
  <si>
    <t>アルブミン</t>
    <phoneticPr fontId="13"/>
  </si>
  <si>
    <t>未把握</t>
    <rPh sb="0" eb="3">
      <t>ミハアク</t>
    </rPh>
    <phoneticPr fontId="13"/>
  </si>
  <si>
    <t>その他記述</t>
    <rPh sb="2" eb="3">
      <t>タ</t>
    </rPh>
    <rPh sb="3" eb="5">
      <t>キジュツ</t>
    </rPh>
    <phoneticPr fontId="13"/>
  </si>
  <si>
    <t>把握：性別</t>
    <rPh sb="0" eb="2">
      <t>ハアク</t>
    </rPh>
    <rPh sb="3" eb="5">
      <t>セイベツ</t>
    </rPh>
    <phoneticPr fontId="13"/>
  </si>
  <si>
    <t>把握：年齢</t>
    <rPh sb="0" eb="2">
      <t>ハアク</t>
    </rPh>
    <rPh sb="3" eb="5">
      <t>ネンレイ</t>
    </rPh>
    <phoneticPr fontId="13"/>
  </si>
  <si>
    <t>把握：身体活動</t>
    <rPh sb="0" eb="2">
      <t>ハアク</t>
    </rPh>
    <rPh sb="3" eb="5">
      <t>シンタイ</t>
    </rPh>
    <rPh sb="5" eb="7">
      <t>カツドウ</t>
    </rPh>
    <phoneticPr fontId="13"/>
  </si>
  <si>
    <t>把握：身長</t>
    <rPh sb="0" eb="2">
      <t>ハアク</t>
    </rPh>
    <rPh sb="3" eb="5">
      <t>シンチョウ</t>
    </rPh>
    <phoneticPr fontId="13"/>
  </si>
  <si>
    <t>把握：体重</t>
    <rPh sb="0" eb="2">
      <t>ハアク</t>
    </rPh>
    <rPh sb="3" eb="5">
      <t>タイジュウ</t>
    </rPh>
    <phoneticPr fontId="13"/>
  </si>
  <si>
    <t>把握：体格</t>
    <rPh sb="0" eb="2">
      <t>ハアク</t>
    </rPh>
    <rPh sb="3" eb="5">
      <t>タイカク</t>
    </rPh>
    <phoneticPr fontId="13"/>
  </si>
  <si>
    <t>把握：Alb</t>
    <rPh sb="0" eb="2">
      <t>ハアク</t>
    </rPh>
    <phoneticPr fontId="13"/>
  </si>
  <si>
    <t>把握：その他</t>
    <rPh sb="0" eb="2">
      <t>ハアク</t>
    </rPh>
    <rPh sb="5" eb="6">
      <t>タ</t>
    </rPh>
    <phoneticPr fontId="13"/>
  </si>
  <si>
    <t>把握：その他記述</t>
    <rPh sb="0" eb="2">
      <t>ハアク</t>
    </rPh>
    <rPh sb="5" eb="6">
      <t>タ</t>
    </rPh>
    <rPh sb="6" eb="8">
      <t>キジュツ</t>
    </rPh>
    <phoneticPr fontId="13"/>
  </si>
  <si>
    <t>病院用　老福等No.4</t>
    <rPh sb="0" eb="2">
      <t>ビョウイン</t>
    </rPh>
    <rPh sb="2" eb="3">
      <t>ヨウ</t>
    </rPh>
    <rPh sb="4" eb="5">
      <t>ロウ</t>
    </rPh>
    <rPh sb="5" eb="7">
      <t>フクトウ</t>
    </rPh>
    <phoneticPr fontId="13"/>
  </si>
  <si>
    <t>体格の把握</t>
    <rPh sb="0" eb="2">
      <t>タイカク</t>
    </rPh>
    <rPh sb="3" eb="5">
      <t>ハアク</t>
    </rPh>
    <phoneticPr fontId="13"/>
  </si>
  <si>
    <t>肥満割合</t>
    <rPh sb="0" eb="2">
      <t>ヒマン</t>
    </rPh>
    <rPh sb="2" eb="4">
      <t>ワリアイ</t>
    </rPh>
    <phoneticPr fontId="13"/>
  </si>
  <si>
    <t>やせ割合</t>
    <rPh sb="2" eb="4">
      <t>ワリアイ</t>
    </rPh>
    <phoneticPr fontId="13"/>
  </si>
  <si>
    <t>男</t>
    <rPh sb="0" eb="1">
      <t>オトコ</t>
    </rPh>
    <phoneticPr fontId="13"/>
  </si>
  <si>
    <t>女</t>
    <rPh sb="0" eb="1">
      <t>オンナ</t>
    </rPh>
    <phoneticPr fontId="13"/>
  </si>
  <si>
    <t>男女計</t>
    <rPh sb="0" eb="2">
      <t>ダンジョ</t>
    </rPh>
    <rPh sb="2" eb="3">
      <t>ケイ</t>
    </rPh>
    <phoneticPr fontId="13"/>
  </si>
  <si>
    <t>今年度</t>
    <rPh sb="0" eb="3">
      <t>コンネンド</t>
    </rPh>
    <phoneticPr fontId="13"/>
  </si>
  <si>
    <t>前年度</t>
    <rPh sb="0" eb="3">
      <t>ゼンネンド</t>
    </rPh>
    <phoneticPr fontId="13"/>
  </si>
  <si>
    <t>前年比</t>
    <rPh sb="0" eb="3">
      <t>ゼンネンヒ</t>
    </rPh>
    <phoneticPr fontId="13"/>
  </si>
  <si>
    <t>前年比5%超</t>
    <rPh sb="0" eb="2">
      <t>ゼンネン</t>
    </rPh>
    <rPh sb="2" eb="3">
      <t>ヒ</t>
    </rPh>
    <rPh sb="5" eb="6">
      <t>チョウ</t>
    </rPh>
    <phoneticPr fontId="13"/>
  </si>
  <si>
    <t>前年度</t>
    <rPh sb="0" eb="1">
      <t>マエ</t>
    </rPh>
    <rPh sb="1" eb="3">
      <t>ネンド</t>
    </rPh>
    <phoneticPr fontId="13"/>
  </si>
  <si>
    <t>肥満：男</t>
    <rPh sb="0" eb="2">
      <t>ヒマン</t>
    </rPh>
    <rPh sb="3" eb="4">
      <t>オトコ</t>
    </rPh>
    <phoneticPr fontId="13"/>
  </si>
  <si>
    <t>肥満：男　前年</t>
    <rPh sb="0" eb="2">
      <t>ヒマン</t>
    </rPh>
    <rPh sb="3" eb="4">
      <t>オトコ</t>
    </rPh>
    <rPh sb="5" eb="7">
      <t>ゼンネン</t>
    </rPh>
    <phoneticPr fontId="13"/>
  </si>
  <si>
    <t>肥満：男　前年比</t>
    <rPh sb="0" eb="2">
      <t>ヒマン</t>
    </rPh>
    <rPh sb="3" eb="4">
      <t>オトコ</t>
    </rPh>
    <rPh sb="5" eb="8">
      <t>ゼンネンヒ</t>
    </rPh>
    <phoneticPr fontId="13"/>
  </si>
  <si>
    <t>肥満：男　5%超</t>
    <rPh sb="0" eb="2">
      <t>ヒマン</t>
    </rPh>
    <rPh sb="3" eb="4">
      <t>オトコ</t>
    </rPh>
    <rPh sb="7" eb="8">
      <t>チョウ</t>
    </rPh>
    <phoneticPr fontId="13"/>
  </si>
  <si>
    <t>肥満：女</t>
    <rPh sb="0" eb="2">
      <t>ヒマン</t>
    </rPh>
    <rPh sb="3" eb="4">
      <t>オンナ</t>
    </rPh>
    <phoneticPr fontId="13"/>
  </si>
  <si>
    <t>肥満：女　前年</t>
    <rPh sb="0" eb="2">
      <t>ヒマン</t>
    </rPh>
    <rPh sb="3" eb="4">
      <t>オンナ</t>
    </rPh>
    <rPh sb="5" eb="7">
      <t>ゼンネン</t>
    </rPh>
    <phoneticPr fontId="13"/>
  </si>
  <si>
    <t>肥満：女　前年比</t>
    <rPh sb="0" eb="2">
      <t>ヒマン</t>
    </rPh>
    <rPh sb="3" eb="4">
      <t>オンナ</t>
    </rPh>
    <rPh sb="5" eb="8">
      <t>ゼンネンヒ</t>
    </rPh>
    <phoneticPr fontId="13"/>
  </si>
  <si>
    <t>肥満：女　5%超</t>
    <rPh sb="0" eb="2">
      <t>ヒマン</t>
    </rPh>
    <rPh sb="3" eb="4">
      <t>オンナ</t>
    </rPh>
    <rPh sb="7" eb="8">
      <t>チョウ</t>
    </rPh>
    <phoneticPr fontId="13"/>
  </si>
  <si>
    <t>やせ：男</t>
    <rPh sb="3" eb="4">
      <t>オトコ</t>
    </rPh>
    <phoneticPr fontId="13"/>
  </si>
  <si>
    <t>やせ：女</t>
    <rPh sb="3" eb="4">
      <t>オンナ</t>
    </rPh>
    <phoneticPr fontId="13"/>
  </si>
  <si>
    <t>学校用　児福用、事業所用No.4</t>
    <rPh sb="0" eb="2">
      <t>ガッコウ</t>
    </rPh>
    <rPh sb="2" eb="3">
      <t>ヨウ</t>
    </rPh>
    <rPh sb="4" eb="5">
      <t>コ</t>
    </rPh>
    <rPh sb="5" eb="7">
      <t>フクヨウ</t>
    </rPh>
    <rPh sb="8" eb="11">
      <t>ジギョウショ</t>
    </rPh>
    <rPh sb="11" eb="12">
      <t>ヨウ</t>
    </rPh>
    <phoneticPr fontId="13"/>
  </si>
  <si>
    <t>有</t>
    <rPh sb="0" eb="1">
      <t>ア</t>
    </rPh>
    <phoneticPr fontId="13"/>
  </si>
  <si>
    <t>無</t>
    <rPh sb="0" eb="1">
      <t>ナ</t>
    </rPh>
    <phoneticPr fontId="13"/>
  </si>
  <si>
    <t>代替食</t>
    <rPh sb="0" eb="2">
      <t>ダイタイ</t>
    </rPh>
    <rPh sb="2" eb="3">
      <t>ショク</t>
    </rPh>
    <phoneticPr fontId="13"/>
  </si>
  <si>
    <t>除去食</t>
    <rPh sb="0" eb="3">
      <t>ジョキョショク</t>
    </rPh>
    <phoneticPr fontId="13"/>
  </si>
  <si>
    <t>ｱﾚﾙｷﾞｰ：代替食</t>
    <rPh sb="7" eb="9">
      <t>ダイタイ</t>
    </rPh>
    <rPh sb="9" eb="10">
      <t>ショク</t>
    </rPh>
    <phoneticPr fontId="13"/>
  </si>
  <si>
    <t>ｱﾚﾙｷﾞｰ：除去食</t>
    <rPh sb="7" eb="10">
      <t>ジョキョショク</t>
    </rPh>
    <phoneticPr fontId="13"/>
  </si>
  <si>
    <t>ｱﾚﾙｷﾞｰ：その他</t>
    <rPh sb="9" eb="10">
      <t>タ</t>
    </rPh>
    <phoneticPr fontId="13"/>
  </si>
  <si>
    <t>ｱﾚﾙｷﾞｰ：その他記述</t>
    <rPh sb="9" eb="10">
      <t>タ</t>
    </rPh>
    <rPh sb="10" eb="12">
      <t>キジュツ</t>
    </rPh>
    <phoneticPr fontId="13"/>
  </si>
  <si>
    <t>ｱﾚﾙｷﾞｰ対応：無</t>
    <rPh sb="6" eb="8">
      <t>タイオウ</t>
    </rPh>
    <rPh sb="9" eb="10">
      <t>ナ</t>
    </rPh>
    <phoneticPr fontId="13"/>
  </si>
  <si>
    <t>食物アレルギーの把握</t>
    <rPh sb="0" eb="2">
      <t>ショクモツ</t>
    </rPh>
    <rPh sb="8" eb="10">
      <t>ハアク</t>
    </rPh>
    <phoneticPr fontId="13"/>
  </si>
  <si>
    <t>ｱﾚﾙｷﾞｰ把握：有</t>
    <rPh sb="6" eb="8">
      <t>ハアク</t>
    </rPh>
    <rPh sb="9" eb="10">
      <t>ア</t>
    </rPh>
    <phoneticPr fontId="13"/>
  </si>
  <si>
    <t>No.5</t>
    <phoneticPr fontId="13"/>
  </si>
  <si>
    <t>施設の食事基準の設定根拠</t>
    <rPh sb="0" eb="2">
      <t>シセツ</t>
    </rPh>
    <rPh sb="3" eb="5">
      <t>ショクジ</t>
    </rPh>
    <rPh sb="5" eb="7">
      <t>キジュン</t>
    </rPh>
    <rPh sb="8" eb="10">
      <t>セッテイ</t>
    </rPh>
    <rPh sb="10" eb="12">
      <t>コンキョ</t>
    </rPh>
    <phoneticPr fontId="13"/>
  </si>
  <si>
    <t>日本人摂取基準</t>
    <rPh sb="0" eb="2">
      <t>ニホン</t>
    </rPh>
    <rPh sb="2" eb="3">
      <t>ジン</t>
    </rPh>
    <rPh sb="3" eb="5">
      <t>セッシュ</t>
    </rPh>
    <rPh sb="5" eb="7">
      <t>キジュン</t>
    </rPh>
    <phoneticPr fontId="13"/>
  </si>
  <si>
    <t>基準なし</t>
    <rPh sb="0" eb="2">
      <t>キジュン</t>
    </rPh>
    <phoneticPr fontId="13"/>
  </si>
  <si>
    <t>年版</t>
    <rPh sb="0" eb="1">
      <t>トシ</t>
    </rPh>
    <rPh sb="1" eb="2">
      <t>バン</t>
    </rPh>
    <phoneticPr fontId="13"/>
  </si>
  <si>
    <t>基準根拠：日本人</t>
    <rPh sb="0" eb="2">
      <t>キジュン</t>
    </rPh>
    <rPh sb="2" eb="4">
      <t>コンキョ</t>
    </rPh>
    <rPh sb="5" eb="7">
      <t>ニホン</t>
    </rPh>
    <rPh sb="7" eb="8">
      <t>ジン</t>
    </rPh>
    <phoneticPr fontId="13"/>
  </si>
  <si>
    <t>日本人：年版</t>
    <rPh sb="0" eb="3">
      <t>ニホンジン</t>
    </rPh>
    <rPh sb="4" eb="6">
      <t>ネンバン</t>
    </rPh>
    <phoneticPr fontId="13"/>
  </si>
  <si>
    <t>基準根拠：その他</t>
    <rPh sb="0" eb="2">
      <t>キジュン</t>
    </rPh>
    <rPh sb="2" eb="4">
      <t>コンキョ</t>
    </rPh>
    <rPh sb="7" eb="8">
      <t>タ</t>
    </rPh>
    <phoneticPr fontId="13"/>
  </si>
  <si>
    <t>基準根拠：その他記述</t>
    <rPh sb="0" eb="2">
      <t>キジュン</t>
    </rPh>
    <rPh sb="2" eb="4">
      <t>コンキョ</t>
    </rPh>
    <rPh sb="7" eb="8">
      <t>タ</t>
    </rPh>
    <rPh sb="8" eb="10">
      <t>キジュツ</t>
    </rPh>
    <phoneticPr fontId="13"/>
  </si>
  <si>
    <t>基準根拠：基準なし</t>
    <rPh sb="0" eb="2">
      <t>キジュン</t>
    </rPh>
    <rPh sb="2" eb="4">
      <t>コンキョ</t>
    </rPh>
    <rPh sb="5" eb="7">
      <t>キジュン</t>
    </rPh>
    <phoneticPr fontId="13"/>
  </si>
  <si>
    <t>施設の食事基準設定方法</t>
    <rPh sb="0" eb="2">
      <t>シセツ</t>
    </rPh>
    <rPh sb="3" eb="5">
      <t>ショクジ</t>
    </rPh>
    <rPh sb="5" eb="7">
      <t>キジュン</t>
    </rPh>
    <rPh sb="7" eb="9">
      <t>セッテイ</t>
    </rPh>
    <rPh sb="9" eb="11">
      <t>ホウホウ</t>
    </rPh>
    <phoneticPr fontId="13"/>
  </si>
  <si>
    <t>栄養部門のみ</t>
    <rPh sb="0" eb="2">
      <t>エイヨウ</t>
    </rPh>
    <rPh sb="2" eb="4">
      <t>ブモン</t>
    </rPh>
    <phoneticPr fontId="13"/>
  </si>
  <si>
    <t>関係職員とで</t>
    <rPh sb="0" eb="2">
      <t>カンケイ</t>
    </rPh>
    <rPh sb="2" eb="4">
      <t>ショクイン</t>
    </rPh>
    <phoneticPr fontId="13"/>
  </si>
  <si>
    <t>一人ひとり</t>
    <rPh sb="0" eb="2">
      <t>ヒトリ</t>
    </rPh>
    <phoneticPr fontId="13"/>
  </si>
  <si>
    <t>性・年齢</t>
    <rPh sb="0" eb="1">
      <t>セイ</t>
    </rPh>
    <rPh sb="2" eb="4">
      <t>ネンレイ</t>
    </rPh>
    <phoneticPr fontId="13"/>
  </si>
  <si>
    <t>基準設定：関係職員と</t>
    <rPh sb="0" eb="2">
      <t>キジュン</t>
    </rPh>
    <rPh sb="2" eb="4">
      <t>セッテイ</t>
    </rPh>
    <rPh sb="5" eb="7">
      <t>カンケイ</t>
    </rPh>
    <rPh sb="7" eb="9">
      <t>ショクイン</t>
    </rPh>
    <phoneticPr fontId="13"/>
  </si>
  <si>
    <t>基準設定：栄養部門のみ</t>
    <rPh sb="0" eb="2">
      <t>キジュン</t>
    </rPh>
    <rPh sb="2" eb="4">
      <t>セッテイ</t>
    </rPh>
    <rPh sb="5" eb="7">
      <t>エイヨウ</t>
    </rPh>
    <rPh sb="7" eb="9">
      <t>ブモン</t>
    </rPh>
    <phoneticPr fontId="13"/>
  </si>
  <si>
    <t>基準設定：一人ひとり</t>
    <rPh sb="0" eb="2">
      <t>キジュン</t>
    </rPh>
    <rPh sb="2" eb="4">
      <t>セッテイ</t>
    </rPh>
    <rPh sb="5" eb="7">
      <t>ヒトリ</t>
    </rPh>
    <phoneticPr fontId="13"/>
  </si>
  <si>
    <t>基準設定：性・年齢</t>
    <rPh sb="0" eb="2">
      <t>キジュン</t>
    </rPh>
    <rPh sb="2" eb="4">
      <t>セッテイ</t>
    </rPh>
    <rPh sb="5" eb="6">
      <t>セイ</t>
    </rPh>
    <rPh sb="7" eb="9">
      <t>ネンレイ</t>
    </rPh>
    <phoneticPr fontId="13"/>
  </si>
  <si>
    <t>基準設定：その他</t>
    <rPh sb="0" eb="2">
      <t>キジュン</t>
    </rPh>
    <rPh sb="2" eb="4">
      <t>セッテイ</t>
    </rPh>
    <rPh sb="7" eb="8">
      <t>タ</t>
    </rPh>
    <phoneticPr fontId="13"/>
  </si>
  <si>
    <t>基準設定：その他記述</t>
    <rPh sb="0" eb="2">
      <t>キジュン</t>
    </rPh>
    <rPh sb="2" eb="4">
      <t>セッテイ</t>
    </rPh>
    <rPh sb="7" eb="8">
      <t>タ</t>
    </rPh>
    <rPh sb="8" eb="10">
      <t>キジュツ</t>
    </rPh>
    <phoneticPr fontId="13"/>
  </si>
  <si>
    <t>すこやか指標</t>
    <rPh sb="4" eb="6">
      <t>シヒョウ</t>
    </rPh>
    <phoneticPr fontId="13"/>
  </si>
  <si>
    <t>給与量</t>
    <rPh sb="0" eb="2">
      <t>キュウヨ</t>
    </rPh>
    <rPh sb="2" eb="3">
      <t>リョウ</t>
    </rPh>
    <phoneticPr fontId="13"/>
  </si>
  <si>
    <t>食塩給与量</t>
    <rPh sb="0" eb="2">
      <t>ショクエン</t>
    </rPh>
    <rPh sb="2" eb="5">
      <t>キュウヨリョウ</t>
    </rPh>
    <phoneticPr fontId="13"/>
  </si>
  <si>
    <t>野菜給与量</t>
    <rPh sb="0" eb="2">
      <t>ヤサイ</t>
    </rPh>
    <rPh sb="2" eb="5">
      <t>キュウヨリョウ</t>
    </rPh>
    <phoneticPr fontId="13"/>
  </si>
  <si>
    <t>果物給与量</t>
    <rPh sb="0" eb="2">
      <t>クダモノ</t>
    </rPh>
    <rPh sb="2" eb="5">
      <t>キュウヨリョウ</t>
    </rPh>
    <phoneticPr fontId="13"/>
  </si>
  <si>
    <t>脂肪エネルギー比（給与比）</t>
    <rPh sb="0" eb="2">
      <t>シボウ</t>
    </rPh>
    <rPh sb="7" eb="8">
      <t>ヒ</t>
    </rPh>
    <rPh sb="9" eb="11">
      <t>キュウヨ</t>
    </rPh>
    <rPh sb="11" eb="12">
      <t>ヒ</t>
    </rPh>
    <phoneticPr fontId="13"/>
  </si>
  <si>
    <t>食塩目標量</t>
    <rPh sb="0" eb="2">
      <t>ショクエン</t>
    </rPh>
    <rPh sb="2" eb="4">
      <t>モクヒョウ</t>
    </rPh>
    <rPh sb="4" eb="5">
      <t>リョウ</t>
    </rPh>
    <phoneticPr fontId="13"/>
  </si>
  <si>
    <t>野菜目標量</t>
    <rPh sb="0" eb="2">
      <t>ヤサイ</t>
    </rPh>
    <rPh sb="2" eb="4">
      <t>モクヒョウ</t>
    </rPh>
    <rPh sb="4" eb="5">
      <t>リョウ</t>
    </rPh>
    <phoneticPr fontId="13"/>
  </si>
  <si>
    <t>果物目標量</t>
    <rPh sb="0" eb="2">
      <t>クダモノ</t>
    </rPh>
    <rPh sb="2" eb="4">
      <t>モクヒョウ</t>
    </rPh>
    <rPh sb="4" eb="5">
      <t>リョウ</t>
    </rPh>
    <phoneticPr fontId="13"/>
  </si>
  <si>
    <t>脂肪エネルギー比（目標比）</t>
    <rPh sb="0" eb="2">
      <t>シボウ</t>
    </rPh>
    <rPh sb="7" eb="8">
      <t>ヒ</t>
    </rPh>
    <rPh sb="9" eb="11">
      <t>モクヒョウ</t>
    </rPh>
    <rPh sb="11" eb="12">
      <t>ヒ</t>
    </rPh>
    <phoneticPr fontId="13"/>
  </si>
  <si>
    <t>目標量</t>
    <rPh sb="0" eb="2">
      <t>モクヒョウ</t>
    </rPh>
    <rPh sb="2" eb="3">
      <t>リョウ</t>
    </rPh>
    <phoneticPr fontId="13"/>
  </si>
  <si>
    <t>食事摂取量の把握</t>
    <rPh sb="0" eb="2">
      <t>ショクジ</t>
    </rPh>
    <rPh sb="2" eb="5">
      <t>セッシュリョウ</t>
    </rPh>
    <rPh sb="6" eb="8">
      <t>ハアク</t>
    </rPh>
    <phoneticPr fontId="13"/>
  </si>
  <si>
    <t>個人別</t>
    <rPh sb="0" eb="3">
      <t>コジンベツ</t>
    </rPh>
    <phoneticPr fontId="13"/>
  </si>
  <si>
    <t>全体的</t>
    <rPh sb="0" eb="3">
      <t>ゼンタイテキ</t>
    </rPh>
    <phoneticPr fontId="13"/>
  </si>
  <si>
    <t>未把握</t>
    <rPh sb="0" eb="1">
      <t>ミ</t>
    </rPh>
    <rPh sb="1" eb="3">
      <t>ハアク</t>
    </rPh>
    <phoneticPr fontId="13"/>
  </si>
  <si>
    <t>全員</t>
    <rPh sb="0" eb="2">
      <t>ゼンイン</t>
    </rPh>
    <phoneticPr fontId="13"/>
  </si>
  <si>
    <t>一部</t>
    <rPh sb="0" eb="2">
      <t>イチブ</t>
    </rPh>
    <phoneticPr fontId="13"/>
  </si>
  <si>
    <t>回数</t>
    <rPh sb="0" eb="2">
      <t>カイスウ</t>
    </rPh>
    <phoneticPr fontId="13"/>
  </si>
  <si>
    <t>方法</t>
    <rPh sb="0" eb="2">
      <t>ホウホウ</t>
    </rPh>
    <phoneticPr fontId="13"/>
  </si>
  <si>
    <t>摂取量の把握：個人</t>
    <rPh sb="0" eb="3">
      <t>セッシュリョウ</t>
    </rPh>
    <rPh sb="4" eb="6">
      <t>ハアク</t>
    </rPh>
    <rPh sb="7" eb="9">
      <t>コジン</t>
    </rPh>
    <phoneticPr fontId="13"/>
  </si>
  <si>
    <t>摂取量：全員</t>
    <rPh sb="0" eb="3">
      <t>セッシュリョウ</t>
    </rPh>
    <rPh sb="4" eb="6">
      <t>ゼンイン</t>
    </rPh>
    <phoneticPr fontId="13"/>
  </si>
  <si>
    <t>摂取量：一部</t>
    <rPh sb="0" eb="3">
      <t>セッシュリョウ</t>
    </rPh>
    <rPh sb="4" eb="6">
      <t>イチブ</t>
    </rPh>
    <phoneticPr fontId="13"/>
  </si>
  <si>
    <t>摂取量の把握：全体</t>
    <rPh sb="0" eb="3">
      <t>セッシュリョウ</t>
    </rPh>
    <rPh sb="4" eb="6">
      <t>ハアク</t>
    </rPh>
    <rPh sb="7" eb="9">
      <t>ゼンタイ</t>
    </rPh>
    <phoneticPr fontId="13"/>
  </si>
  <si>
    <t>摂取量：回数</t>
    <rPh sb="0" eb="3">
      <t>セッシュリョウ</t>
    </rPh>
    <rPh sb="4" eb="6">
      <t>カイスウ</t>
    </rPh>
    <phoneticPr fontId="13"/>
  </si>
  <si>
    <t>摂取量：方法</t>
    <rPh sb="0" eb="3">
      <t>セッシュリョウ</t>
    </rPh>
    <rPh sb="4" eb="6">
      <t>ホウホウ</t>
    </rPh>
    <phoneticPr fontId="13"/>
  </si>
  <si>
    <t>摂取量の把握：その他</t>
    <rPh sb="0" eb="3">
      <t>セッシュリョウ</t>
    </rPh>
    <rPh sb="4" eb="6">
      <t>ハアク</t>
    </rPh>
    <rPh sb="9" eb="10">
      <t>タ</t>
    </rPh>
    <phoneticPr fontId="13"/>
  </si>
  <si>
    <t>摂取量：その他記述</t>
    <rPh sb="0" eb="3">
      <t>セッシュリョウ</t>
    </rPh>
    <rPh sb="6" eb="7">
      <t>タ</t>
    </rPh>
    <rPh sb="7" eb="9">
      <t>キジュツ</t>
    </rPh>
    <phoneticPr fontId="13"/>
  </si>
  <si>
    <t>摂取量の把握：未把握</t>
    <rPh sb="0" eb="3">
      <t>セッシュリョウ</t>
    </rPh>
    <rPh sb="4" eb="6">
      <t>ハアク</t>
    </rPh>
    <rPh sb="7" eb="8">
      <t>ミ</t>
    </rPh>
    <rPh sb="8" eb="10">
      <t>ハアク</t>
    </rPh>
    <phoneticPr fontId="13"/>
  </si>
  <si>
    <t>未評価</t>
    <rPh sb="0" eb="1">
      <t>ミ</t>
    </rPh>
    <rPh sb="1" eb="3">
      <t>ヒョウカ</t>
    </rPh>
    <phoneticPr fontId="13"/>
  </si>
  <si>
    <t>評価：個人</t>
    <rPh sb="0" eb="2">
      <t>ヒョウカ</t>
    </rPh>
    <rPh sb="3" eb="5">
      <t>コジン</t>
    </rPh>
    <phoneticPr fontId="13"/>
  </si>
  <si>
    <t>評価：全員</t>
    <rPh sb="0" eb="2">
      <t>ヒョウカ</t>
    </rPh>
    <rPh sb="3" eb="5">
      <t>ゼンイン</t>
    </rPh>
    <phoneticPr fontId="13"/>
  </si>
  <si>
    <t>評価：一部</t>
    <rPh sb="0" eb="2">
      <t>ヒョウカ</t>
    </rPh>
    <rPh sb="3" eb="5">
      <t>イチブ</t>
    </rPh>
    <phoneticPr fontId="13"/>
  </si>
  <si>
    <t>評価：全体</t>
    <rPh sb="0" eb="2">
      <t>ヒョウカ</t>
    </rPh>
    <rPh sb="3" eb="5">
      <t>ゼンタイ</t>
    </rPh>
    <phoneticPr fontId="13"/>
  </si>
  <si>
    <t>評価：その他</t>
    <rPh sb="0" eb="2">
      <t>ヒョウカ</t>
    </rPh>
    <rPh sb="5" eb="6">
      <t>タ</t>
    </rPh>
    <phoneticPr fontId="13"/>
  </si>
  <si>
    <t>評価：その他記述</t>
    <rPh sb="0" eb="2">
      <t>ヒョウカ</t>
    </rPh>
    <rPh sb="5" eb="6">
      <t>タ</t>
    </rPh>
    <rPh sb="6" eb="8">
      <t>キジュツ</t>
    </rPh>
    <phoneticPr fontId="13"/>
  </si>
  <si>
    <t>食事の基準の評価</t>
    <rPh sb="0" eb="2">
      <t>ショクジ</t>
    </rPh>
    <rPh sb="3" eb="5">
      <t>キジュン</t>
    </rPh>
    <rPh sb="6" eb="8">
      <t>ヒョウカ</t>
    </rPh>
    <phoneticPr fontId="13"/>
  </si>
  <si>
    <t>頻度（年）</t>
    <rPh sb="0" eb="2">
      <t>ヒンド</t>
    </rPh>
    <rPh sb="3" eb="4">
      <t>ネン</t>
    </rPh>
    <phoneticPr fontId="3"/>
  </si>
  <si>
    <t>その他記述</t>
    <rPh sb="2" eb="3">
      <t>タ</t>
    </rPh>
    <rPh sb="3" eb="5">
      <t>キジュツ</t>
    </rPh>
    <phoneticPr fontId="3"/>
  </si>
  <si>
    <t>マネジメント該当人数</t>
    <rPh sb="6" eb="8">
      <t>ガイトウ</t>
    </rPh>
    <rPh sb="8" eb="10">
      <t>ニンズウ</t>
    </rPh>
    <phoneticPr fontId="13"/>
  </si>
  <si>
    <t>低リスク人数</t>
    <rPh sb="0" eb="1">
      <t>テイ</t>
    </rPh>
    <rPh sb="4" eb="6">
      <t>ニンズウ</t>
    </rPh>
    <phoneticPr fontId="13"/>
  </si>
  <si>
    <t>中リスク人数</t>
    <rPh sb="0" eb="1">
      <t>チュウ</t>
    </rPh>
    <rPh sb="4" eb="6">
      <t>ニンズウ</t>
    </rPh>
    <phoneticPr fontId="13"/>
  </si>
  <si>
    <t>高リスク人数</t>
    <rPh sb="0" eb="1">
      <t>コウ</t>
    </rPh>
    <rPh sb="4" eb="6">
      <t>ニンズウ</t>
    </rPh>
    <phoneticPr fontId="13"/>
  </si>
  <si>
    <t>マネジメント有</t>
    <rPh sb="6" eb="7">
      <t>ア</t>
    </rPh>
    <phoneticPr fontId="13"/>
  </si>
  <si>
    <t>低リスク</t>
    <rPh sb="0" eb="1">
      <t>テイ</t>
    </rPh>
    <phoneticPr fontId="13"/>
  </si>
  <si>
    <t>中リスク</t>
    <rPh sb="0" eb="1">
      <t>チュウ</t>
    </rPh>
    <phoneticPr fontId="13"/>
  </si>
  <si>
    <t>高リスク</t>
    <rPh sb="0" eb="1">
      <t>コウ</t>
    </rPh>
    <phoneticPr fontId="13"/>
  </si>
  <si>
    <t>マネジメント無</t>
    <rPh sb="6" eb="7">
      <t>ナ</t>
    </rPh>
    <phoneticPr fontId="13"/>
  </si>
  <si>
    <t>嗜好等の把握</t>
    <rPh sb="0" eb="3">
      <t>シコウトウ</t>
    </rPh>
    <rPh sb="4" eb="6">
      <t>ハアク</t>
    </rPh>
    <phoneticPr fontId="13"/>
  </si>
  <si>
    <t>嗜好把握：個人</t>
    <rPh sb="0" eb="2">
      <t>シコウ</t>
    </rPh>
    <rPh sb="2" eb="4">
      <t>ハアク</t>
    </rPh>
    <rPh sb="5" eb="7">
      <t>コジン</t>
    </rPh>
    <phoneticPr fontId="13"/>
  </si>
  <si>
    <t>嗜好：全員</t>
    <rPh sb="0" eb="2">
      <t>シコウ</t>
    </rPh>
    <rPh sb="3" eb="5">
      <t>ゼンイン</t>
    </rPh>
    <phoneticPr fontId="13"/>
  </si>
  <si>
    <t>嗜好：一部</t>
    <rPh sb="0" eb="2">
      <t>シコウ</t>
    </rPh>
    <rPh sb="3" eb="5">
      <t>イチブ</t>
    </rPh>
    <phoneticPr fontId="13"/>
  </si>
  <si>
    <t>嗜好把握：全体</t>
    <rPh sb="0" eb="2">
      <t>シコウ</t>
    </rPh>
    <rPh sb="2" eb="4">
      <t>ハアク</t>
    </rPh>
    <rPh sb="5" eb="7">
      <t>ゼンタイ</t>
    </rPh>
    <phoneticPr fontId="13"/>
  </si>
  <si>
    <t>嗜好：ｱﾝｹｰﾄ回数</t>
    <rPh sb="0" eb="2">
      <t>シコウ</t>
    </rPh>
    <rPh sb="8" eb="10">
      <t>カイスウ</t>
    </rPh>
    <phoneticPr fontId="13"/>
  </si>
  <si>
    <t>嗜好：その他</t>
    <rPh sb="0" eb="2">
      <t>シコウ</t>
    </rPh>
    <rPh sb="5" eb="6">
      <t>タ</t>
    </rPh>
    <phoneticPr fontId="13"/>
  </si>
  <si>
    <t>嗜好：その他記述</t>
    <rPh sb="0" eb="2">
      <t>シコウ</t>
    </rPh>
    <rPh sb="5" eb="6">
      <t>タ</t>
    </rPh>
    <rPh sb="6" eb="8">
      <t>キジュツ</t>
    </rPh>
    <phoneticPr fontId="13"/>
  </si>
  <si>
    <t>嗜好：未把握</t>
    <rPh sb="0" eb="2">
      <t>シコウ</t>
    </rPh>
    <rPh sb="3" eb="4">
      <t>ミ</t>
    </rPh>
    <rPh sb="4" eb="6">
      <t>ハアク</t>
    </rPh>
    <phoneticPr fontId="13"/>
  </si>
  <si>
    <t>方法</t>
    <rPh sb="0" eb="2">
      <t>ホウホウ</t>
    </rPh>
    <phoneticPr fontId="3"/>
  </si>
  <si>
    <t>熱量</t>
    <rPh sb="0" eb="2">
      <t>ネツリョウ</t>
    </rPh>
    <phoneticPr fontId="13"/>
  </si>
  <si>
    <t>たんぱく質</t>
    <rPh sb="4" eb="5">
      <t>シツ</t>
    </rPh>
    <phoneticPr fontId="13"/>
  </si>
  <si>
    <t>脂質</t>
    <rPh sb="0" eb="2">
      <t>シシツ</t>
    </rPh>
    <phoneticPr fontId="13"/>
  </si>
  <si>
    <t>食塩</t>
    <rPh sb="0" eb="2">
      <t>ショクエン</t>
    </rPh>
    <phoneticPr fontId="13"/>
  </si>
  <si>
    <t>献立掲示：有</t>
    <rPh sb="0" eb="2">
      <t>コンダテ</t>
    </rPh>
    <rPh sb="2" eb="4">
      <t>ケイジ</t>
    </rPh>
    <rPh sb="5" eb="6">
      <t>ア</t>
    </rPh>
    <phoneticPr fontId="13"/>
  </si>
  <si>
    <t>表示：熱量</t>
    <rPh sb="0" eb="2">
      <t>ヒョウジ</t>
    </rPh>
    <rPh sb="3" eb="5">
      <t>ネツリョウ</t>
    </rPh>
    <phoneticPr fontId="13"/>
  </si>
  <si>
    <t>表示：たんぱく</t>
    <rPh sb="0" eb="2">
      <t>ヒョウジ</t>
    </rPh>
    <phoneticPr fontId="13"/>
  </si>
  <si>
    <t>表示：脂質</t>
    <rPh sb="0" eb="2">
      <t>ヒョウジ</t>
    </rPh>
    <rPh sb="3" eb="5">
      <t>シシツ</t>
    </rPh>
    <phoneticPr fontId="13"/>
  </si>
  <si>
    <t>表示：食塩</t>
    <rPh sb="0" eb="2">
      <t>ヒョウジ</t>
    </rPh>
    <rPh sb="3" eb="5">
      <t>ショクエン</t>
    </rPh>
    <phoneticPr fontId="13"/>
  </si>
  <si>
    <t>献立掲示：無</t>
    <rPh sb="0" eb="2">
      <t>コンダテ</t>
    </rPh>
    <rPh sb="2" eb="4">
      <t>ケイジ</t>
    </rPh>
    <rPh sb="5" eb="6">
      <t>ナ</t>
    </rPh>
    <phoneticPr fontId="13"/>
  </si>
  <si>
    <t>献立の掲示等</t>
    <rPh sb="0" eb="2">
      <t>コンダテ</t>
    </rPh>
    <rPh sb="3" eb="5">
      <t>ケイジ</t>
    </rPh>
    <rPh sb="5" eb="6">
      <t>トウ</t>
    </rPh>
    <phoneticPr fontId="13"/>
  </si>
  <si>
    <t>情報提供</t>
    <rPh sb="0" eb="2">
      <t>ジョウホウ</t>
    </rPh>
    <rPh sb="2" eb="4">
      <t>テイキョウ</t>
    </rPh>
    <phoneticPr fontId="13"/>
  </si>
  <si>
    <t>卓上メモ</t>
    <rPh sb="0" eb="2">
      <t>タクジョウ</t>
    </rPh>
    <phoneticPr fontId="13"/>
  </si>
  <si>
    <t>実物展示</t>
    <rPh sb="0" eb="2">
      <t>ジツブツ</t>
    </rPh>
    <rPh sb="2" eb="4">
      <t>テンジ</t>
    </rPh>
    <phoneticPr fontId="13"/>
  </si>
  <si>
    <t>給食訪問</t>
    <rPh sb="0" eb="2">
      <t>キュウショク</t>
    </rPh>
    <rPh sb="2" eb="4">
      <t>ホウモン</t>
    </rPh>
    <phoneticPr fontId="13"/>
  </si>
  <si>
    <t>ポスター</t>
    <phoneticPr fontId="13"/>
  </si>
  <si>
    <t>たより</t>
    <phoneticPr fontId="13"/>
  </si>
  <si>
    <t>個人</t>
    <rPh sb="0" eb="2">
      <t>コジン</t>
    </rPh>
    <phoneticPr fontId="13"/>
  </si>
  <si>
    <t>集団</t>
    <rPh sb="0" eb="2">
      <t>シュウダン</t>
    </rPh>
    <phoneticPr fontId="13"/>
  </si>
  <si>
    <t>栄養指導：有</t>
    <rPh sb="0" eb="2">
      <t>エイヨウ</t>
    </rPh>
    <rPh sb="2" eb="4">
      <t>シドウ</t>
    </rPh>
    <rPh sb="5" eb="6">
      <t>ア</t>
    </rPh>
    <phoneticPr fontId="13"/>
  </si>
  <si>
    <t>指導：個人</t>
    <rPh sb="0" eb="2">
      <t>シドウ</t>
    </rPh>
    <rPh sb="3" eb="5">
      <t>コジン</t>
    </rPh>
    <phoneticPr fontId="13"/>
  </si>
  <si>
    <t>指導：集団</t>
    <rPh sb="0" eb="2">
      <t>シドウ</t>
    </rPh>
    <rPh sb="3" eb="5">
      <t>シュウダン</t>
    </rPh>
    <phoneticPr fontId="13"/>
  </si>
  <si>
    <t>栄養指導：無</t>
    <rPh sb="0" eb="2">
      <t>エイヨウ</t>
    </rPh>
    <rPh sb="2" eb="4">
      <t>シドウ</t>
    </rPh>
    <rPh sb="5" eb="6">
      <t>ナ</t>
    </rPh>
    <phoneticPr fontId="13"/>
  </si>
  <si>
    <t>情報提供：卓上</t>
    <rPh sb="0" eb="2">
      <t>ジョウホウ</t>
    </rPh>
    <rPh sb="2" eb="4">
      <t>テイキョウ</t>
    </rPh>
    <rPh sb="5" eb="7">
      <t>タクジョウ</t>
    </rPh>
    <phoneticPr fontId="13"/>
  </si>
  <si>
    <t>情報提供：実物展示</t>
    <rPh sb="0" eb="2">
      <t>ジョウホウ</t>
    </rPh>
    <rPh sb="2" eb="4">
      <t>テイキョウ</t>
    </rPh>
    <rPh sb="5" eb="7">
      <t>ジツブツ</t>
    </rPh>
    <rPh sb="7" eb="9">
      <t>テンジ</t>
    </rPh>
    <phoneticPr fontId="13"/>
  </si>
  <si>
    <t>情報提供：訪問</t>
    <rPh sb="0" eb="2">
      <t>ジョウホウ</t>
    </rPh>
    <rPh sb="2" eb="4">
      <t>テイキョウ</t>
    </rPh>
    <rPh sb="5" eb="7">
      <t>ホウモン</t>
    </rPh>
    <phoneticPr fontId="13"/>
  </si>
  <si>
    <t>情報提供：ポスター</t>
    <rPh sb="0" eb="2">
      <t>ジョウホウ</t>
    </rPh>
    <rPh sb="2" eb="4">
      <t>テイキョウ</t>
    </rPh>
    <phoneticPr fontId="13"/>
  </si>
  <si>
    <t>情報提供：たより</t>
    <rPh sb="0" eb="2">
      <t>ジョウホウ</t>
    </rPh>
    <rPh sb="2" eb="4">
      <t>テイキョウ</t>
    </rPh>
    <phoneticPr fontId="13"/>
  </si>
  <si>
    <t>情報提供：その他</t>
    <rPh sb="0" eb="2">
      <t>ジョウホウ</t>
    </rPh>
    <rPh sb="2" eb="4">
      <t>テイキョウ</t>
    </rPh>
    <rPh sb="7" eb="8">
      <t>タ</t>
    </rPh>
    <phoneticPr fontId="13"/>
  </si>
  <si>
    <t>情報提供：その他記述</t>
    <rPh sb="0" eb="2">
      <t>ジョウホウ</t>
    </rPh>
    <rPh sb="2" eb="4">
      <t>テイキョウ</t>
    </rPh>
    <rPh sb="7" eb="8">
      <t>タ</t>
    </rPh>
    <rPh sb="8" eb="10">
      <t>キジュツ</t>
    </rPh>
    <phoneticPr fontId="13"/>
  </si>
  <si>
    <t>栄養食事指導</t>
    <rPh sb="0" eb="2">
      <t>エイヨウ</t>
    </rPh>
    <rPh sb="2" eb="4">
      <t>ショクジ</t>
    </rPh>
    <rPh sb="4" eb="6">
      <t>シドウ</t>
    </rPh>
    <phoneticPr fontId="13"/>
  </si>
  <si>
    <t>有</t>
    <rPh sb="0" eb="1">
      <t>アリ</t>
    </rPh>
    <phoneticPr fontId="13"/>
  </si>
  <si>
    <t>情報提供：有</t>
    <rPh sb="0" eb="2">
      <t>ジョウホウ</t>
    </rPh>
    <rPh sb="2" eb="4">
      <t>テイキョウ</t>
    </rPh>
    <rPh sb="5" eb="6">
      <t>アリ</t>
    </rPh>
    <phoneticPr fontId="13"/>
  </si>
  <si>
    <t>情報提供：無</t>
    <rPh sb="0" eb="2">
      <t>ジョウホウ</t>
    </rPh>
    <rPh sb="2" eb="4">
      <t>テイキョウ</t>
    </rPh>
    <rPh sb="5" eb="6">
      <t>ム</t>
    </rPh>
    <phoneticPr fontId="13"/>
  </si>
  <si>
    <t>業務委託</t>
    <rPh sb="0" eb="2">
      <t>ギョウム</t>
    </rPh>
    <rPh sb="2" eb="4">
      <t>イタク</t>
    </rPh>
    <phoneticPr fontId="13"/>
  </si>
  <si>
    <t>委託</t>
    <rPh sb="0" eb="2">
      <t>イタク</t>
    </rPh>
    <phoneticPr fontId="13"/>
  </si>
  <si>
    <t>契約書</t>
    <rPh sb="0" eb="3">
      <t>ケイヤクショ</t>
    </rPh>
    <phoneticPr fontId="3"/>
  </si>
  <si>
    <t>委託事業者</t>
    <rPh sb="0" eb="2">
      <t>イタク</t>
    </rPh>
    <rPh sb="2" eb="5">
      <t>ジギョウシャ</t>
    </rPh>
    <phoneticPr fontId="3"/>
  </si>
  <si>
    <t>委託事業者</t>
    <rPh sb="0" eb="2">
      <t>イタク</t>
    </rPh>
    <rPh sb="2" eb="5">
      <t>ジギョウシャ</t>
    </rPh>
    <phoneticPr fontId="13"/>
  </si>
  <si>
    <t>マニュアル</t>
    <phoneticPr fontId="13"/>
  </si>
  <si>
    <t>連絡網</t>
    <rPh sb="0" eb="3">
      <t>レンラクモウ</t>
    </rPh>
    <phoneticPr fontId="13"/>
  </si>
  <si>
    <t>供給体制</t>
    <rPh sb="0" eb="2">
      <t>キョウキュウ</t>
    </rPh>
    <rPh sb="2" eb="4">
      <t>タイセイ</t>
    </rPh>
    <phoneticPr fontId="13"/>
  </si>
  <si>
    <t>災：マニュアル有</t>
    <rPh sb="0" eb="1">
      <t>サイ</t>
    </rPh>
    <rPh sb="7" eb="8">
      <t>ア</t>
    </rPh>
    <phoneticPr fontId="13"/>
  </si>
  <si>
    <t>災：マニュアル無</t>
    <rPh sb="0" eb="1">
      <t>サイ</t>
    </rPh>
    <rPh sb="7" eb="8">
      <t>ナ</t>
    </rPh>
    <phoneticPr fontId="13"/>
  </si>
  <si>
    <t>災：連絡網有</t>
    <rPh sb="0" eb="1">
      <t>サイ</t>
    </rPh>
    <rPh sb="2" eb="5">
      <t>レンラクモウ</t>
    </rPh>
    <rPh sb="5" eb="6">
      <t>ア</t>
    </rPh>
    <phoneticPr fontId="13"/>
  </si>
  <si>
    <t>災：連絡網無</t>
    <rPh sb="0" eb="1">
      <t>サイ</t>
    </rPh>
    <rPh sb="2" eb="5">
      <t>レンラクモウ</t>
    </rPh>
    <rPh sb="5" eb="6">
      <t>ナ</t>
    </rPh>
    <phoneticPr fontId="13"/>
  </si>
  <si>
    <t>災：供給体制有</t>
    <rPh sb="0" eb="1">
      <t>サイ</t>
    </rPh>
    <rPh sb="2" eb="4">
      <t>キョウキュウ</t>
    </rPh>
    <rPh sb="4" eb="6">
      <t>タイセイ</t>
    </rPh>
    <rPh sb="6" eb="7">
      <t>ア</t>
    </rPh>
    <phoneticPr fontId="13"/>
  </si>
  <si>
    <t>災：供給体制無</t>
    <rPh sb="0" eb="1">
      <t>サイ</t>
    </rPh>
    <rPh sb="2" eb="4">
      <t>キョウキュウ</t>
    </rPh>
    <rPh sb="4" eb="6">
      <t>タイセイ</t>
    </rPh>
    <rPh sb="6" eb="7">
      <t>ナ</t>
    </rPh>
    <phoneticPr fontId="13"/>
  </si>
  <si>
    <t>災害時等の対応体制</t>
    <rPh sb="0" eb="3">
      <t>サイガイジ</t>
    </rPh>
    <rPh sb="3" eb="4">
      <t>トウ</t>
    </rPh>
    <rPh sb="5" eb="7">
      <t>タイオウ</t>
    </rPh>
    <rPh sb="7" eb="9">
      <t>タイセイ</t>
    </rPh>
    <phoneticPr fontId="3"/>
  </si>
  <si>
    <t>設備</t>
    <rPh sb="0" eb="2">
      <t>セツビ</t>
    </rPh>
    <phoneticPr fontId="13"/>
  </si>
  <si>
    <t>備蓄食品</t>
    <rPh sb="0" eb="2">
      <t>ビチク</t>
    </rPh>
    <rPh sb="2" eb="4">
      <t>ショクヒン</t>
    </rPh>
    <phoneticPr fontId="13"/>
  </si>
  <si>
    <t>水</t>
    <rPh sb="0" eb="1">
      <t>ミズ</t>
    </rPh>
    <phoneticPr fontId="13"/>
  </si>
  <si>
    <t>熱源</t>
    <rPh sb="0" eb="2">
      <t>ネツゲン</t>
    </rPh>
    <phoneticPr fontId="13"/>
  </si>
  <si>
    <t>調理器具</t>
    <rPh sb="0" eb="2">
      <t>チョウリ</t>
    </rPh>
    <rPh sb="2" eb="4">
      <t>キグ</t>
    </rPh>
    <phoneticPr fontId="13"/>
  </si>
  <si>
    <t>食器等</t>
    <rPh sb="0" eb="2">
      <t>ショッキ</t>
    </rPh>
    <rPh sb="2" eb="3">
      <t>トウ</t>
    </rPh>
    <phoneticPr fontId="13"/>
  </si>
  <si>
    <t>リスト</t>
    <phoneticPr fontId="13"/>
  </si>
  <si>
    <t>保管周知</t>
    <rPh sb="0" eb="2">
      <t>ホカン</t>
    </rPh>
    <rPh sb="2" eb="4">
      <t>シュウチ</t>
    </rPh>
    <phoneticPr fontId="13"/>
  </si>
  <si>
    <t>人分</t>
    <rPh sb="0" eb="1">
      <t>ニン</t>
    </rPh>
    <rPh sb="1" eb="2">
      <t>ブン</t>
    </rPh>
    <phoneticPr fontId="13"/>
  </si>
  <si>
    <t>設備：水：有</t>
    <rPh sb="0" eb="2">
      <t>セツビ</t>
    </rPh>
    <rPh sb="3" eb="4">
      <t>ミズ</t>
    </rPh>
    <rPh sb="5" eb="6">
      <t>ア</t>
    </rPh>
    <phoneticPr fontId="13"/>
  </si>
  <si>
    <t>設備：水：無</t>
    <rPh sb="0" eb="2">
      <t>セツビ</t>
    </rPh>
    <rPh sb="3" eb="4">
      <t>ミズ</t>
    </rPh>
    <rPh sb="5" eb="6">
      <t>ナ</t>
    </rPh>
    <phoneticPr fontId="13"/>
  </si>
  <si>
    <t>設備：熱源：有</t>
    <rPh sb="0" eb="2">
      <t>セツビ</t>
    </rPh>
    <rPh sb="3" eb="5">
      <t>ネツゲン</t>
    </rPh>
    <rPh sb="6" eb="7">
      <t>ア</t>
    </rPh>
    <phoneticPr fontId="13"/>
  </si>
  <si>
    <t>設備：熱源：無</t>
    <rPh sb="0" eb="2">
      <t>セツビ</t>
    </rPh>
    <rPh sb="3" eb="5">
      <t>ネツゲン</t>
    </rPh>
    <rPh sb="6" eb="7">
      <t>ナ</t>
    </rPh>
    <phoneticPr fontId="13"/>
  </si>
  <si>
    <t>設備：調理器具：有</t>
    <rPh sb="0" eb="2">
      <t>セツビ</t>
    </rPh>
    <rPh sb="3" eb="5">
      <t>チョウリ</t>
    </rPh>
    <rPh sb="5" eb="7">
      <t>キグ</t>
    </rPh>
    <rPh sb="8" eb="9">
      <t>ア</t>
    </rPh>
    <phoneticPr fontId="13"/>
  </si>
  <si>
    <t>設備：調理器具：無</t>
    <rPh sb="0" eb="2">
      <t>セツビ</t>
    </rPh>
    <rPh sb="3" eb="5">
      <t>チョウリ</t>
    </rPh>
    <rPh sb="5" eb="7">
      <t>キグ</t>
    </rPh>
    <rPh sb="8" eb="9">
      <t>ナ</t>
    </rPh>
    <phoneticPr fontId="13"/>
  </si>
  <si>
    <t>設備：食器：有</t>
    <rPh sb="0" eb="2">
      <t>セツビ</t>
    </rPh>
    <rPh sb="3" eb="5">
      <t>ショッキ</t>
    </rPh>
    <rPh sb="6" eb="7">
      <t>ア</t>
    </rPh>
    <phoneticPr fontId="13"/>
  </si>
  <si>
    <t>設備：食器：無</t>
    <rPh sb="0" eb="2">
      <t>セツビ</t>
    </rPh>
    <rPh sb="3" eb="5">
      <t>ショッキ</t>
    </rPh>
    <rPh sb="6" eb="7">
      <t>ナ</t>
    </rPh>
    <phoneticPr fontId="13"/>
  </si>
  <si>
    <t>非常時献立：有</t>
    <rPh sb="0" eb="2">
      <t>ヒジョウ</t>
    </rPh>
    <rPh sb="2" eb="3">
      <t>ジ</t>
    </rPh>
    <rPh sb="3" eb="5">
      <t>コンダテ</t>
    </rPh>
    <rPh sb="6" eb="7">
      <t>ア</t>
    </rPh>
    <phoneticPr fontId="13"/>
  </si>
  <si>
    <t>献立：日分</t>
    <rPh sb="0" eb="2">
      <t>コンダテ</t>
    </rPh>
    <rPh sb="3" eb="5">
      <t>ニチブン</t>
    </rPh>
    <phoneticPr fontId="13"/>
  </si>
  <si>
    <t>献立：人分</t>
    <rPh sb="0" eb="2">
      <t>コンダテ</t>
    </rPh>
    <rPh sb="3" eb="4">
      <t>ニン</t>
    </rPh>
    <rPh sb="4" eb="5">
      <t>ブン</t>
    </rPh>
    <phoneticPr fontId="13"/>
  </si>
  <si>
    <t>非常時献立：無</t>
    <rPh sb="0" eb="3">
      <t>ヒジョウジ</t>
    </rPh>
    <rPh sb="3" eb="5">
      <t>コンダテ</t>
    </rPh>
    <rPh sb="6" eb="7">
      <t>ナ</t>
    </rPh>
    <phoneticPr fontId="13"/>
  </si>
  <si>
    <t>備蓄リスト：有</t>
    <rPh sb="0" eb="2">
      <t>ビチク</t>
    </rPh>
    <rPh sb="6" eb="7">
      <t>ア</t>
    </rPh>
    <phoneticPr fontId="13"/>
  </si>
  <si>
    <t>備蓄リスト：無</t>
    <rPh sb="0" eb="2">
      <t>ビチク</t>
    </rPh>
    <rPh sb="6" eb="7">
      <t>ナ</t>
    </rPh>
    <phoneticPr fontId="13"/>
  </si>
  <si>
    <t>保管場所周知：無</t>
    <rPh sb="0" eb="2">
      <t>ホカン</t>
    </rPh>
    <rPh sb="2" eb="4">
      <t>バショ</t>
    </rPh>
    <rPh sb="4" eb="6">
      <t>シュウチ</t>
    </rPh>
    <rPh sb="7" eb="8">
      <t>ナ</t>
    </rPh>
    <phoneticPr fontId="13"/>
  </si>
  <si>
    <t>食／日</t>
    <rPh sb="0" eb="1">
      <t>ショク</t>
    </rPh>
    <rPh sb="2" eb="3">
      <t>ヒ</t>
    </rPh>
    <phoneticPr fontId="13"/>
  </si>
  <si>
    <t>非常用献立</t>
    <rPh sb="0" eb="3">
      <t>ヒジョウヨウ</t>
    </rPh>
    <rPh sb="3" eb="5">
      <t>コンダテ</t>
    </rPh>
    <phoneticPr fontId="13"/>
  </si>
  <si>
    <t>給食会議</t>
    <rPh sb="0" eb="2">
      <t>キュウショク</t>
    </rPh>
    <rPh sb="2" eb="4">
      <t>カイギ</t>
    </rPh>
    <phoneticPr fontId="13"/>
  </si>
  <si>
    <t>記録</t>
    <rPh sb="0" eb="2">
      <t>キロク</t>
    </rPh>
    <phoneticPr fontId="13"/>
  </si>
  <si>
    <t>会議録：有</t>
    <rPh sb="0" eb="3">
      <t>カイギロク</t>
    </rPh>
    <rPh sb="4" eb="5">
      <t>ア</t>
    </rPh>
    <phoneticPr fontId="13"/>
  </si>
  <si>
    <t>会議録：無</t>
    <rPh sb="0" eb="3">
      <t>カイギロク</t>
    </rPh>
    <rPh sb="4" eb="5">
      <t>ナ</t>
    </rPh>
    <phoneticPr fontId="13"/>
  </si>
  <si>
    <t>月1以上</t>
    <rPh sb="0" eb="1">
      <t>ツキ</t>
    </rPh>
    <rPh sb="2" eb="4">
      <t>イジョウ</t>
    </rPh>
    <phoneticPr fontId="13"/>
  </si>
  <si>
    <t>それ以外</t>
    <rPh sb="2" eb="4">
      <t>イガイ</t>
    </rPh>
    <phoneticPr fontId="13"/>
  </si>
  <si>
    <t>会議：有</t>
    <rPh sb="0" eb="2">
      <t>カイギ</t>
    </rPh>
    <rPh sb="3" eb="4">
      <t>アリ</t>
    </rPh>
    <phoneticPr fontId="13"/>
  </si>
  <si>
    <t>委託：有</t>
    <rPh sb="0" eb="2">
      <t>イタク</t>
    </rPh>
    <rPh sb="3" eb="4">
      <t>ア</t>
    </rPh>
    <phoneticPr fontId="13"/>
  </si>
  <si>
    <t>委託：無</t>
    <rPh sb="0" eb="2">
      <t>イタク</t>
    </rPh>
    <rPh sb="3" eb="4">
      <t>ナ</t>
    </rPh>
    <phoneticPr fontId="13"/>
  </si>
  <si>
    <t>契約書：有</t>
    <rPh sb="0" eb="3">
      <t>ケイヤクショ</t>
    </rPh>
    <rPh sb="4" eb="5">
      <t>ア</t>
    </rPh>
    <phoneticPr fontId="13"/>
  </si>
  <si>
    <t>契約書：無</t>
    <rPh sb="0" eb="3">
      <t>ケイヤクショ</t>
    </rPh>
    <rPh sb="4" eb="5">
      <t>ナ</t>
    </rPh>
    <phoneticPr fontId="13"/>
  </si>
  <si>
    <t>非常献立：有</t>
    <rPh sb="0" eb="2">
      <t>ヒジョウ</t>
    </rPh>
    <rPh sb="2" eb="4">
      <t>コンダテ</t>
    </rPh>
    <rPh sb="5" eb="6">
      <t>アリ</t>
    </rPh>
    <phoneticPr fontId="13"/>
  </si>
  <si>
    <t>非常献立：無</t>
    <rPh sb="0" eb="4">
      <t>ヒジョウコンダテ</t>
    </rPh>
    <rPh sb="5" eb="6">
      <t>ナ</t>
    </rPh>
    <phoneticPr fontId="13"/>
  </si>
  <si>
    <t>保管場所周知：有</t>
    <rPh sb="0" eb="2">
      <t>ホカン</t>
    </rPh>
    <rPh sb="2" eb="4">
      <t>バショ</t>
    </rPh>
    <rPh sb="4" eb="6">
      <t>シュウチ</t>
    </rPh>
    <rPh sb="7" eb="8">
      <t>ア</t>
    </rPh>
    <phoneticPr fontId="13"/>
  </si>
  <si>
    <t>会議：無</t>
    <rPh sb="0" eb="2">
      <t>カイギ</t>
    </rPh>
    <rPh sb="3" eb="4">
      <t>ム</t>
    </rPh>
    <phoneticPr fontId="13"/>
  </si>
  <si>
    <t>給食会議メンバー</t>
    <rPh sb="0" eb="2">
      <t>キュウショク</t>
    </rPh>
    <rPh sb="2" eb="4">
      <t>カイギ</t>
    </rPh>
    <phoneticPr fontId="13"/>
  </si>
  <si>
    <t>管理者</t>
    <rPh sb="0" eb="3">
      <t>カンリシャ</t>
    </rPh>
    <phoneticPr fontId="13"/>
  </si>
  <si>
    <t>委託責任者</t>
    <rPh sb="0" eb="2">
      <t>イタク</t>
    </rPh>
    <rPh sb="2" eb="5">
      <t>セキニンシャ</t>
    </rPh>
    <phoneticPr fontId="13"/>
  </si>
  <si>
    <t>栄養士</t>
    <rPh sb="0" eb="3">
      <t>エイヨウシ</t>
    </rPh>
    <phoneticPr fontId="13"/>
  </si>
  <si>
    <t>給食利用者</t>
    <rPh sb="0" eb="2">
      <t>キュウショク</t>
    </rPh>
    <rPh sb="2" eb="5">
      <t>リヨウシャ</t>
    </rPh>
    <phoneticPr fontId="13"/>
  </si>
  <si>
    <t>主治医等</t>
    <rPh sb="0" eb="3">
      <t>シュジイ</t>
    </rPh>
    <rPh sb="3" eb="4">
      <t>トウ</t>
    </rPh>
    <phoneticPr fontId="13"/>
  </si>
  <si>
    <t>介護・看護</t>
    <rPh sb="0" eb="2">
      <t>カイゴ</t>
    </rPh>
    <rPh sb="3" eb="5">
      <t>カンゴ</t>
    </rPh>
    <phoneticPr fontId="13"/>
  </si>
  <si>
    <t>会議ﾒﾝﾊﾞｰ：管理者</t>
    <rPh sb="0" eb="2">
      <t>カイギ</t>
    </rPh>
    <rPh sb="8" eb="11">
      <t>カンリシャ</t>
    </rPh>
    <phoneticPr fontId="13"/>
  </si>
  <si>
    <t>会議ﾒﾝﾊﾞｰ：委託責任</t>
    <rPh sb="0" eb="2">
      <t>カイギ</t>
    </rPh>
    <rPh sb="8" eb="10">
      <t>イタク</t>
    </rPh>
    <phoneticPr fontId="13"/>
  </si>
  <si>
    <t>会議ﾒﾝﾊﾞｰ：栄養士</t>
    <rPh sb="0" eb="2">
      <t>カイギ</t>
    </rPh>
    <rPh sb="8" eb="11">
      <t>エイヨウシ</t>
    </rPh>
    <phoneticPr fontId="13"/>
  </si>
  <si>
    <t>会議ﾒﾝﾊﾞｰ：調理師</t>
    <rPh sb="0" eb="2">
      <t>カイギ</t>
    </rPh>
    <rPh sb="8" eb="11">
      <t>チョウリシ</t>
    </rPh>
    <phoneticPr fontId="13"/>
  </si>
  <si>
    <t>会議ﾒﾝﾊﾞｰ：利用者</t>
    <rPh sb="0" eb="2">
      <t>カイギ</t>
    </rPh>
    <rPh sb="8" eb="11">
      <t>リヨウシャ</t>
    </rPh>
    <phoneticPr fontId="13"/>
  </si>
  <si>
    <t>会議ﾒﾝﾊﾞｰ：主治医等</t>
    <rPh sb="0" eb="2">
      <t>カイギ</t>
    </rPh>
    <rPh sb="8" eb="11">
      <t>シュジイ</t>
    </rPh>
    <rPh sb="11" eb="12">
      <t>トウ</t>
    </rPh>
    <phoneticPr fontId="13"/>
  </si>
  <si>
    <t>会議ﾒﾝﾊﾞｰ：介護等</t>
    <rPh sb="0" eb="2">
      <t>カイギ</t>
    </rPh>
    <rPh sb="8" eb="10">
      <t>カイゴ</t>
    </rPh>
    <rPh sb="10" eb="11">
      <t>トウ</t>
    </rPh>
    <phoneticPr fontId="13"/>
  </si>
  <si>
    <t>会議ﾒﾝﾊﾞｰ：その他</t>
    <rPh sb="0" eb="2">
      <t>カイギ</t>
    </rPh>
    <rPh sb="10" eb="11">
      <t>タ</t>
    </rPh>
    <phoneticPr fontId="13"/>
  </si>
  <si>
    <t>会議ﾒﾝﾊﾞｰ：その他記述</t>
    <rPh sb="0" eb="2">
      <t>カイギ</t>
    </rPh>
    <rPh sb="10" eb="11">
      <t>タ</t>
    </rPh>
    <rPh sb="11" eb="13">
      <t>キジュツ</t>
    </rPh>
    <phoneticPr fontId="13"/>
  </si>
  <si>
    <t>給食数</t>
    <rPh sb="0" eb="2">
      <t>キュウショク</t>
    </rPh>
    <rPh sb="2" eb="3">
      <t>スウ</t>
    </rPh>
    <phoneticPr fontId="13"/>
  </si>
  <si>
    <t>職員</t>
    <rPh sb="0" eb="2">
      <t>ショクイン</t>
    </rPh>
    <phoneticPr fontId="13"/>
  </si>
  <si>
    <t>朝</t>
    <rPh sb="0" eb="1">
      <t>アサ</t>
    </rPh>
    <phoneticPr fontId="13"/>
  </si>
  <si>
    <t>昼</t>
    <rPh sb="0" eb="1">
      <t>ヒル</t>
    </rPh>
    <phoneticPr fontId="13"/>
  </si>
  <si>
    <t>夕</t>
    <rPh sb="0" eb="1">
      <t>ユウ</t>
    </rPh>
    <phoneticPr fontId="13"/>
  </si>
  <si>
    <t>夜食</t>
    <rPh sb="0" eb="2">
      <t>ヤショク</t>
    </rPh>
    <phoneticPr fontId="13"/>
  </si>
  <si>
    <t>合計</t>
    <rPh sb="0" eb="2">
      <t>ゴウケイ</t>
    </rPh>
    <phoneticPr fontId="13"/>
  </si>
  <si>
    <t>職員食：朝</t>
    <rPh sb="0" eb="2">
      <t>ショクイン</t>
    </rPh>
    <rPh sb="2" eb="3">
      <t>ショク</t>
    </rPh>
    <rPh sb="4" eb="5">
      <t>アサ</t>
    </rPh>
    <phoneticPr fontId="13"/>
  </si>
  <si>
    <t>職員食：昼</t>
    <rPh sb="0" eb="2">
      <t>ショクイン</t>
    </rPh>
    <rPh sb="2" eb="3">
      <t>ショク</t>
    </rPh>
    <rPh sb="4" eb="5">
      <t>ヒル</t>
    </rPh>
    <phoneticPr fontId="13"/>
  </si>
  <si>
    <t>職員食：夕</t>
    <rPh sb="0" eb="2">
      <t>ショクイン</t>
    </rPh>
    <rPh sb="2" eb="3">
      <t>ショク</t>
    </rPh>
    <rPh sb="4" eb="5">
      <t>ユウ</t>
    </rPh>
    <phoneticPr fontId="13"/>
  </si>
  <si>
    <t>職員食：夜食</t>
    <rPh sb="0" eb="2">
      <t>ショクイン</t>
    </rPh>
    <rPh sb="2" eb="3">
      <t>ショク</t>
    </rPh>
    <rPh sb="4" eb="6">
      <t>ヤショク</t>
    </rPh>
    <phoneticPr fontId="13"/>
  </si>
  <si>
    <t>職員食：合計</t>
    <rPh sb="0" eb="2">
      <t>ショクイン</t>
    </rPh>
    <rPh sb="2" eb="3">
      <t>ショク</t>
    </rPh>
    <rPh sb="4" eb="6">
      <t>ゴウケイ</t>
    </rPh>
    <phoneticPr fontId="13"/>
  </si>
  <si>
    <t>食数：朝総計</t>
    <rPh sb="0" eb="1">
      <t>ショク</t>
    </rPh>
    <rPh sb="1" eb="2">
      <t>スウ</t>
    </rPh>
    <rPh sb="3" eb="4">
      <t>アサ</t>
    </rPh>
    <rPh sb="4" eb="6">
      <t>ソウケイ</t>
    </rPh>
    <phoneticPr fontId="13"/>
  </si>
  <si>
    <t>食数：昼総計</t>
    <rPh sb="0" eb="1">
      <t>ショク</t>
    </rPh>
    <rPh sb="1" eb="2">
      <t>スウ</t>
    </rPh>
    <rPh sb="3" eb="4">
      <t>ヒル</t>
    </rPh>
    <rPh sb="4" eb="6">
      <t>ソウケイ</t>
    </rPh>
    <phoneticPr fontId="13"/>
  </si>
  <si>
    <t>食数：夕総計</t>
    <rPh sb="0" eb="1">
      <t>ショク</t>
    </rPh>
    <rPh sb="1" eb="2">
      <t>スウ</t>
    </rPh>
    <rPh sb="3" eb="4">
      <t>ユウ</t>
    </rPh>
    <rPh sb="4" eb="6">
      <t>ソウケイ</t>
    </rPh>
    <phoneticPr fontId="13"/>
  </si>
  <si>
    <t>食数：夜食総計</t>
    <rPh sb="0" eb="2">
      <t>ショクスウ</t>
    </rPh>
    <rPh sb="3" eb="5">
      <t>ヤショク</t>
    </rPh>
    <rPh sb="5" eb="7">
      <t>ソウケイ</t>
    </rPh>
    <phoneticPr fontId="13"/>
  </si>
  <si>
    <t>食数：総合計</t>
    <rPh sb="0" eb="1">
      <t>ショク</t>
    </rPh>
    <rPh sb="1" eb="2">
      <t>スウ</t>
    </rPh>
    <rPh sb="3" eb="6">
      <t>ソウゴウケイ</t>
    </rPh>
    <phoneticPr fontId="13"/>
  </si>
  <si>
    <t>入所者</t>
    <rPh sb="0" eb="3">
      <t>ニュウショシャ</t>
    </rPh>
    <phoneticPr fontId="13"/>
  </si>
  <si>
    <t>ショートステイ</t>
    <phoneticPr fontId="13"/>
  </si>
  <si>
    <t>ｼｮｰﾄｽﾃｲ</t>
    <phoneticPr fontId="13"/>
  </si>
  <si>
    <t>保健所集約用シート</t>
    <rPh sb="0" eb="3">
      <t>ホケンジョ</t>
    </rPh>
    <rPh sb="3" eb="5">
      <t>シュウヤク</t>
    </rPh>
    <rPh sb="5" eb="6">
      <t>ヨウ</t>
    </rPh>
    <phoneticPr fontId="13"/>
  </si>
  <si>
    <r>
      <t>　給食施設においては、本シートは使用しません。</t>
    </r>
    <r>
      <rPr>
        <sz val="11"/>
        <color rgb="FFFF0000"/>
        <rFont val="ＭＳ Ｐゴシック"/>
        <family val="3"/>
        <charset val="128"/>
      </rPr>
      <t>削除や改変はしない</t>
    </r>
    <r>
      <rPr>
        <sz val="10"/>
        <color theme="1"/>
        <rFont val="ＭＳ Ｐゴシック"/>
        <family val="2"/>
        <charset val="128"/>
      </rPr>
      <t>ようお願いします。</t>
    </r>
    <rPh sb="1" eb="3">
      <t>キュウショク</t>
    </rPh>
    <rPh sb="3" eb="5">
      <t>シセツ</t>
    </rPh>
    <rPh sb="11" eb="12">
      <t>ホン</t>
    </rPh>
    <rPh sb="16" eb="18">
      <t>シヨウ</t>
    </rPh>
    <rPh sb="23" eb="25">
      <t>サクジョ</t>
    </rPh>
    <rPh sb="26" eb="28">
      <t>カイヘン</t>
    </rPh>
    <rPh sb="35" eb="36">
      <t>ネガ</t>
    </rPh>
    <phoneticPr fontId="13"/>
  </si>
  <si>
    <t>*</t>
  </si>
  <si>
    <t>*</t>
    <phoneticPr fontId="1"/>
  </si>
  <si>
    <t>CH列関数あり</t>
    <rPh sb="2" eb="3">
      <t>レツ</t>
    </rPh>
    <rPh sb="3" eb="5">
      <t>カンスウ</t>
    </rPh>
    <phoneticPr fontId="1"/>
  </si>
  <si>
    <t>給食数・定員数</t>
    <rPh sb="0" eb="3">
      <t>キュウショクスウ</t>
    </rPh>
    <rPh sb="4" eb="6">
      <t>テイイン</t>
    </rPh>
    <rPh sb="6" eb="7">
      <t>スウ</t>
    </rPh>
    <phoneticPr fontId="1"/>
  </si>
  <si>
    <t>入所者等計</t>
    <rPh sb="0" eb="3">
      <t>ニュウショシャ</t>
    </rPh>
    <rPh sb="3" eb="4">
      <t>トウ</t>
    </rPh>
    <rPh sb="4" eb="5">
      <t>ケイ</t>
    </rPh>
    <phoneticPr fontId="1"/>
  </si>
  <si>
    <t>定員・届出食数</t>
    <rPh sb="0" eb="2">
      <t>テイイン</t>
    </rPh>
    <rPh sb="3" eb="5">
      <t>トドケデ</t>
    </rPh>
    <rPh sb="5" eb="7">
      <t>ショクスウ</t>
    </rPh>
    <phoneticPr fontId="1"/>
  </si>
  <si>
    <r>
      <t>斜体</t>
    </r>
    <r>
      <rPr>
        <b/>
        <i/>
        <sz val="10"/>
        <color theme="1"/>
        <rFont val="ＭＳ Ｐゴシック"/>
        <family val="3"/>
        <charset val="128"/>
      </rPr>
      <t>FALSE</t>
    </r>
    <r>
      <rPr>
        <sz val="10"/>
        <color theme="1"/>
        <rFont val="ＭＳ Ｐゴシック"/>
        <family val="2"/>
        <charset val="128"/>
      </rPr>
      <t>は、ﾁｪｯｸｳｯｸｽのﾘﾝｸ外のもの</t>
    </r>
    <rPh sb="0" eb="2">
      <t>シャタイ</t>
    </rPh>
    <rPh sb="21" eb="22">
      <t>ガイ</t>
    </rPh>
    <phoneticPr fontId="1"/>
  </si>
  <si>
    <t>通所</t>
    <rPh sb="0" eb="2">
      <t>ツウショ</t>
    </rPh>
    <phoneticPr fontId="13"/>
  </si>
  <si>
    <t>入所食数：朝</t>
    <rPh sb="0" eb="2">
      <t>ニュウショ</t>
    </rPh>
    <rPh sb="2" eb="3">
      <t>ショク</t>
    </rPh>
    <rPh sb="3" eb="4">
      <t>スウ</t>
    </rPh>
    <rPh sb="5" eb="6">
      <t>アサ</t>
    </rPh>
    <phoneticPr fontId="13"/>
  </si>
  <si>
    <t>入所食数：昼</t>
    <rPh sb="0" eb="2">
      <t>ニュウショ</t>
    </rPh>
    <rPh sb="2" eb="3">
      <t>ショク</t>
    </rPh>
    <rPh sb="3" eb="4">
      <t>スウ</t>
    </rPh>
    <rPh sb="5" eb="6">
      <t>ヒル</t>
    </rPh>
    <phoneticPr fontId="13"/>
  </si>
  <si>
    <t>入所食数：夕</t>
    <rPh sb="0" eb="2">
      <t>ニュウショ</t>
    </rPh>
    <rPh sb="2" eb="3">
      <t>ショク</t>
    </rPh>
    <rPh sb="3" eb="4">
      <t>スウ</t>
    </rPh>
    <rPh sb="5" eb="6">
      <t>ユウ</t>
    </rPh>
    <phoneticPr fontId="13"/>
  </si>
  <si>
    <t>入所食数：夜食</t>
    <rPh sb="0" eb="2">
      <t>ニュウショ</t>
    </rPh>
    <rPh sb="2" eb="4">
      <t>ショクスウ</t>
    </rPh>
    <rPh sb="5" eb="7">
      <t>ヤショク</t>
    </rPh>
    <phoneticPr fontId="13"/>
  </si>
  <si>
    <t>入所食数：合計</t>
    <rPh sb="0" eb="2">
      <t>ニュウショ</t>
    </rPh>
    <rPh sb="2" eb="3">
      <t>ショク</t>
    </rPh>
    <rPh sb="3" eb="4">
      <t>スウ</t>
    </rPh>
    <rPh sb="5" eb="7">
      <t>ゴウケイ</t>
    </rPh>
    <phoneticPr fontId="13"/>
  </si>
  <si>
    <t>ｼｮｰﾄ食数：朝</t>
    <rPh sb="4" eb="5">
      <t>ショク</t>
    </rPh>
    <rPh sb="5" eb="6">
      <t>スウ</t>
    </rPh>
    <rPh sb="7" eb="8">
      <t>アサ</t>
    </rPh>
    <phoneticPr fontId="13"/>
  </si>
  <si>
    <t>ｼｮｰﾄ食数：昼</t>
    <rPh sb="4" eb="5">
      <t>ショク</t>
    </rPh>
    <rPh sb="5" eb="6">
      <t>スウ</t>
    </rPh>
    <rPh sb="7" eb="8">
      <t>ヒル</t>
    </rPh>
    <phoneticPr fontId="13"/>
  </si>
  <si>
    <t>ｼｮｰﾄ食数：夕</t>
    <rPh sb="4" eb="5">
      <t>ショク</t>
    </rPh>
    <rPh sb="5" eb="6">
      <t>スウ</t>
    </rPh>
    <rPh sb="7" eb="8">
      <t>ユウ</t>
    </rPh>
    <phoneticPr fontId="13"/>
  </si>
  <si>
    <t>ｼｮｰﾄ食数：夜食</t>
    <rPh sb="4" eb="5">
      <t>ショク</t>
    </rPh>
    <rPh sb="5" eb="6">
      <t>スウ</t>
    </rPh>
    <rPh sb="7" eb="9">
      <t>ヤショク</t>
    </rPh>
    <phoneticPr fontId="13"/>
  </si>
  <si>
    <t>ｼｮｰﾄ食数：合計</t>
    <rPh sb="4" eb="5">
      <t>ショク</t>
    </rPh>
    <rPh sb="5" eb="6">
      <t>スウ</t>
    </rPh>
    <rPh sb="7" eb="9">
      <t>ゴウケイ</t>
    </rPh>
    <phoneticPr fontId="13"/>
  </si>
  <si>
    <t>通所食数：朝</t>
    <rPh sb="0" eb="2">
      <t>ツウショ</t>
    </rPh>
    <rPh sb="2" eb="3">
      <t>ショク</t>
    </rPh>
    <rPh sb="3" eb="4">
      <t>スウ</t>
    </rPh>
    <rPh sb="5" eb="6">
      <t>アサ</t>
    </rPh>
    <phoneticPr fontId="13"/>
  </si>
  <si>
    <t>通所食数：昼</t>
    <rPh sb="0" eb="2">
      <t>ツウショ</t>
    </rPh>
    <rPh sb="2" eb="3">
      <t>ショク</t>
    </rPh>
    <rPh sb="3" eb="4">
      <t>スウ</t>
    </rPh>
    <rPh sb="5" eb="6">
      <t>ヒル</t>
    </rPh>
    <phoneticPr fontId="13"/>
  </si>
  <si>
    <t>通所食数：夕</t>
    <rPh sb="0" eb="2">
      <t>ツウショ</t>
    </rPh>
    <rPh sb="2" eb="3">
      <t>ショク</t>
    </rPh>
    <rPh sb="3" eb="4">
      <t>スウ</t>
    </rPh>
    <rPh sb="5" eb="6">
      <t>ユウ</t>
    </rPh>
    <phoneticPr fontId="13"/>
  </si>
  <si>
    <t>通所食数：夜食</t>
    <rPh sb="0" eb="2">
      <t>ツウショ</t>
    </rPh>
    <rPh sb="2" eb="3">
      <t>ショク</t>
    </rPh>
    <rPh sb="3" eb="4">
      <t>スウ</t>
    </rPh>
    <rPh sb="5" eb="7">
      <t>ヤショク</t>
    </rPh>
    <phoneticPr fontId="13"/>
  </si>
  <si>
    <t>通所食数：合計</t>
    <rPh sb="0" eb="2">
      <t>ツウショ</t>
    </rPh>
    <rPh sb="2" eb="3">
      <t>ショク</t>
    </rPh>
    <rPh sb="3" eb="4">
      <t>スウ</t>
    </rPh>
    <rPh sb="5" eb="7">
      <t>ゴウケイ</t>
    </rPh>
    <phoneticPr fontId="13"/>
  </si>
  <si>
    <t>その他食数：朝</t>
    <rPh sb="2" eb="3">
      <t>タ</t>
    </rPh>
    <rPh sb="3" eb="4">
      <t>ショク</t>
    </rPh>
    <rPh sb="4" eb="5">
      <t>スウ</t>
    </rPh>
    <rPh sb="6" eb="7">
      <t>アサ</t>
    </rPh>
    <phoneticPr fontId="13"/>
  </si>
  <si>
    <t>その他食数：昼</t>
    <rPh sb="2" eb="3">
      <t>タ</t>
    </rPh>
    <rPh sb="3" eb="4">
      <t>ショク</t>
    </rPh>
    <rPh sb="4" eb="5">
      <t>スウ</t>
    </rPh>
    <rPh sb="6" eb="7">
      <t>ヒル</t>
    </rPh>
    <phoneticPr fontId="13"/>
  </si>
  <si>
    <t>その他食数：夕</t>
    <rPh sb="2" eb="3">
      <t>タ</t>
    </rPh>
    <rPh sb="3" eb="4">
      <t>ショク</t>
    </rPh>
    <rPh sb="4" eb="5">
      <t>スウ</t>
    </rPh>
    <rPh sb="6" eb="7">
      <t>ユウ</t>
    </rPh>
    <phoneticPr fontId="13"/>
  </si>
  <si>
    <t>その他食数：夜食</t>
    <rPh sb="2" eb="3">
      <t>タ</t>
    </rPh>
    <rPh sb="3" eb="4">
      <t>ショク</t>
    </rPh>
    <rPh sb="4" eb="5">
      <t>スウ</t>
    </rPh>
    <rPh sb="6" eb="8">
      <t>ヤショク</t>
    </rPh>
    <phoneticPr fontId="13"/>
  </si>
  <si>
    <t>その他食数：合計</t>
    <rPh sb="2" eb="3">
      <t>タ</t>
    </rPh>
    <rPh sb="3" eb="4">
      <t>ショク</t>
    </rPh>
    <rPh sb="4" eb="5">
      <t>スウ</t>
    </rPh>
    <rPh sb="6" eb="8">
      <t>ゴウケイ</t>
    </rPh>
    <phoneticPr fontId="13"/>
  </si>
  <si>
    <t>通所</t>
    <rPh sb="0" eb="2">
      <t>ツウショ</t>
    </rPh>
    <phoneticPr fontId="13"/>
  </si>
  <si>
    <t>定員：入所</t>
    <rPh sb="0" eb="2">
      <t>テイイン</t>
    </rPh>
    <rPh sb="3" eb="5">
      <t>ニュウショ</t>
    </rPh>
    <phoneticPr fontId="13"/>
  </si>
  <si>
    <t>定員：ｼｮｰﾄ</t>
    <rPh sb="0" eb="2">
      <t>テイイン</t>
    </rPh>
    <phoneticPr fontId="13"/>
  </si>
  <si>
    <t>定員：通所</t>
    <rPh sb="0" eb="2">
      <t>テイイン</t>
    </rPh>
    <rPh sb="3" eb="5">
      <t>ツウショ</t>
    </rPh>
    <phoneticPr fontId="13"/>
  </si>
  <si>
    <t>定員：その他</t>
    <rPh sb="0" eb="2">
      <t>テイイン</t>
    </rPh>
    <rPh sb="5" eb="6">
      <t>タ</t>
    </rPh>
    <phoneticPr fontId="13"/>
  </si>
  <si>
    <t>定員：合計</t>
    <rPh sb="0" eb="2">
      <t>テイイン</t>
    </rPh>
    <rPh sb="3" eb="5">
      <t>ゴウケイ</t>
    </rPh>
    <phoneticPr fontId="13"/>
  </si>
  <si>
    <t>合計（職員含む）</t>
    <rPh sb="0" eb="2">
      <t>ゴウケイ</t>
    </rPh>
    <rPh sb="3" eb="5">
      <t>ショクイン</t>
    </rPh>
    <rPh sb="5" eb="6">
      <t>フク</t>
    </rPh>
    <phoneticPr fontId="13"/>
  </si>
  <si>
    <t>計（職員含まない）</t>
    <rPh sb="0" eb="1">
      <t>ケイ</t>
    </rPh>
    <rPh sb="2" eb="4">
      <t>ショクイン</t>
    </rPh>
    <rPh sb="4" eb="5">
      <t>フク</t>
    </rPh>
    <phoneticPr fontId="13"/>
  </si>
  <si>
    <t>食事提供回数</t>
    <rPh sb="0" eb="2">
      <t>ショクジ</t>
    </rPh>
    <rPh sb="2" eb="4">
      <t>テイキョウ</t>
    </rPh>
    <rPh sb="4" eb="6">
      <t>カイスウ</t>
    </rPh>
    <phoneticPr fontId="2"/>
  </si>
  <si>
    <t>定員数・開始届食数</t>
    <rPh sb="0" eb="3">
      <t>テイインスウ</t>
    </rPh>
    <rPh sb="4" eb="7">
      <t>カイシトドケ</t>
    </rPh>
    <rPh sb="7" eb="8">
      <t>ショク</t>
    </rPh>
    <rPh sb="8" eb="9">
      <t>スウ</t>
    </rPh>
    <phoneticPr fontId="13"/>
  </si>
  <si>
    <t>定員・届出</t>
    <rPh sb="0" eb="2">
      <t>テイイン</t>
    </rPh>
    <rPh sb="3" eb="4">
      <t>トドケ</t>
    </rPh>
    <rPh sb="4" eb="5">
      <t>デ</t>
    </rPh>
    <phoneticPr fontId="13"/>
  </si>
  <si>
    <t>提供数/日</t>
    <rPh sb="0" eb="2">
      <t>テイキョウ</t>
    </rPh>
    <rPh sb="2" eb="3">
      <t>スウ</t>
    </rPh>
    <rPh sb="4" eb="5">
      <t>ニチ</t>
    </rPh>
    <phoneticPr fontId="13"/>
  </si>
  <si>
    <t>定員：入所提供回数</t>
    <rPh sb="0" eb="2">
      <t>テイイン</t>
    </rPh>
    <rPh sb="3" eb="5">
      <t>ニュウショ</t>
    </rPh>
    <rPh sb="5" eb="7">
      <t>テイキョウ</t>
    </rPh>
    <rPh sb="7" eb="9">
      <t>カイスウ</t>
    </rPh>
    <phoneticPr fontId="13"/>
  </si>
  <si>
    <t>定員：ｼｮｰﾄ提供回数</t>
    <rPh sb="0" eb="2">
      <t>テイイン</t>
    </rPh>
    <rPh sb="7" eb="9">
      <t>テイキョウ</t>
    </rPh>
    <rPh sb="9" eb="11">
      <t>カイスウ</t>
    </rPh>
    <phoneticPr fontId="13"/>
  </si>
  <si>
    <t>定員：通所提供回数</t>
    <rPh sb="0" eb="2">
      <t>テイイン</t>
    </rPh>
    <rPh sb="3" eb="5">
      <t>ツウショ</t>
    </rPh>
    <rPh sb="5" eb="7">
      <t>テイキョウ</t>
    </rPh>
    <rPh sb="7" eb="9">
      <t>カイスウ</t>
    </rPh>
    <phoneticPr fontId="13"/>
  </si>
  <si>
    <t>定員：その他提供回数</t>
    <rPh sb="0" eb="2">
      <t>テイイン</t>
    </rPh>
    <rPh sb="5" eb="6">
      <t>タ</t>
    </rPh>
    <rPh sb="6" eb="8">
      <t>テイキョウ</t>
    </rPh>
    <rPh sb="8" eb="10">
      <t>カイスウ</t>
    </rPh>
    <phoneticPr fontId="13"/>
  </si>
  <si>
    <t>　未入力や入力内容にエラーがある場合は、下にメッセージが表示されますので、該当部分を修正してください。</t>
    <phoneticPr fontId="1"/>
  </si>
  <si>
    <t>別記第２－１号様式</t>
    <rPh sb="0" eb="2">
      <t>ベッキ</t>
    </rPh>
    <rPh sb="2" eb="3">
      <t>ダイ</t>
    </rPh>
    <rPh sb="6" eb="7">
      <t>ゴウ</t>
    </rPh>
    <rPh sb="7" eb="9">
      <t>ヨウシキ</t>
    </rPh>
    <phoneticPr fontId="1"/>
  </si>
  <si>
    <t>（学校用）　</t>
    <rPh sb="1" eb="3">
      <t>ガッコウ</t>
    </rPh>
    <rPh sb="3" eb="4">
      <t>ヨウ</t>
    </rPh>
    <phoneticPr fontId="1"/>
  </si>
  <si>
    <t>利用（入所）者数</t>
    <rPh sb="0" eb="2">
      <t>リヨウ</t>
    </rPh>
    <rPh sb="3" eb="5">
      <t>ニュウショ</t>
    </rPh>
    <rPh sb="6" eb="7">
      <t>モノ</t>
    </rPh>
    <rPh sb="7" eb="8">
      <t>スウ</t>
    </rPh>
    <phoneticPr fontId="13"/>
  </si>
  <si>
    <t>肥満傾向に該当する者</t>
    <rPh sb="0" eb="2">
      <t>ヒマン</t>
    </rPh>
    <rPh sb="2" eb="4">
      <t>ケイコウ</t>
    </rPh>
    <rPh sb="5" eb="7">
      <t>ガイトウ</t>
    </rPh>
    <rPh sb="9" eb="10">
      <t>モノ</t>
    </rPh>
    <phoneticPr fontId="13"/>
  </si>
  <si>
    <t>やせ傾向に該当する者</t>
    <rPh sb="2" eb="4">
      <t>ケイコウ</t>
    </rPh>
    <rPh sb="5" eb="7">
      <t>ガイトウ</t>
    </rPh>
    <rPh sb="9" eb="10">
      <t>モノ</t>
    </rPh>
    <phoneticPr fontId="13"/>
  </si>
  <si>
    <t>計</t>
    <rPh sb="0" eb="1">
      <t>ケイ</t>
    </rPh>
    <phoneticPr fontId="13"/>
  </si>
  <si>
    <t>人</t>
    <rPh sb="0" eb="1">
      <t>ニン</t>
    </rPh>
    <phoneticPr fontId="13"/>
  </si>
  <si>
    <t>人数</t>
    <rPh sb="0" eb="2">
      <t>ニンズウ</t>
    </rPh>
    <phoneticPr fontId="13"/>
  </si>
  <si>
    <t>割合</t>
    <rPh sb="0" eb="2">
      <t>ワリアイ</t>
    </rPh>
    <phoneticPr fontId="13"/>
  </si>
  <si>
    <t>%</t>
    <phoneticPr fontId="13"/>
  </si>
  <si>
    <t>昨年度</t>
    <rPh sb="0" eb="3">
      <t>サクネンド</t>
    </rPh>
    <phoneticPr fontId="13"/>
  </si>
  <si>
    <t>人数</t>
    <rPh sb="0" eb="1">
      <t>ニン</t>
    </rPh>
    <rPh sb="1" eb="2">
      <t>スウ</t>
    </rPh>
    <phoneticPr fontId="13"/>
  </si>
  <si>
    <t>%</t>
    <phoneticPr fontId="13"/>
  </si>
  <si>
    <t>３～５歳（幼児）</t>
    <rPh sb="3" eb="4">
      <t>サイ</t>
    </rPh>
    <rPh sb="5" eb="7">
      <t>ヨウジ</t>
    </rPh>
    <phoneticPr fontId="2"/>
  </si>
  <si>
    <t>食事計画の作成</t>
    <phoneticPr fontId="2"/>
  </si>
  <si>
    <t>　▲複数食種がある場合は、予備１の用紙も使用してください。▲</t>
    <rPh sb="2" eb="4">
      <t>フクスウ</t>
    </rPh>
    <rPh sb="4" eb="5">
      <t>ショク</t>
    </rPh>
    <rPh sb="5" eb="6">
      <t>シュ</t>
    </rPh>
    <rPh sb="9" eb="11">
      <t>バアイ</t>
    </rPh>
    <rPh sb="13" eb="15">
      <t>ヨビ</t>
    </rPh>
    <rPh sb="17" eb="19">
      <t>ヨウシ</t>
    </rPh>
    <rPh sb="20" eb="22">
      <t>シヨウ</t>
    </rPh>
    <phoneticPr fontId="1"/>
  </si>
  <si>
    <t>マグネシウム</t>
    <phoneticPr fontId="1"/>
  </si>
  <si>
    <t>たんぱく質エネルギー比</t>
    <rPh sb="4" eb="5">
      <t>シツ</t>
    </rPh>
    <rPh sb="10" eb="11">
      <t>ヒ</t>
    </rPh>
    <phoneticPr fontId="1"/>
  </si>
  <si>
    <t>脂質エネルギー比</t>
    <rPh sb="0" eb="2">
      <t>シシツ</t>
    </rPh>
    <rPh sb="7" eb="8">
      <t>ヒ</t>
    </rPh>
    <phoneticPr fontId="1"/>
  </si>
  <si>
    <t>炭水化物エネルギー比</t>
    <rPh sb="0" eb="4">
      <t>タンスイカブツ</t>
    </rPh>
    <rPh sb="9" eb="10">
      <t>ヒ</t>
    </rPh>
    <phoneticPr fontId="1"/>
  </si>
  <si>
    <t>食事計画の評価・改善</t>
    <phoneticPr fontId="2"/>
  </si>
  <si>
    <t>情報提供・知識の普及</t>
    <phoneticPr fontId="2"/>
  </si>
  <si>
    <t>対　　象</t>
    <rPh sb="0" eb="1">
      <t>タイ</t>
    </rPh>
    <rPh sb="3" eb="4">
      <t>ゾウ</t>
    </rPh>
    <phoneticPr fontId="13"/>
  </si>
  <si>
    <t>人　　数</t>
    <rPh sb="0" eb="1">
      <t>ヒト</t>
    </rPh>
    <rPh sb="3" eb="4">
      <t>スウ</t>
    </rPh>
    <phoneticPr fontId="13"/>
  </si>
  <si>
    <t>小学校</t>
    <rPh sb="0" eb="3">
      <t>ショウガッコウ</t>
    </rPh>
    <phoneticPr fontId="13"/>
  </si>
  <si>
    <t>低学年</t>
    <rPh sb="0" eb="3">
      <t>テイガクネン</t>
    </rPh>
    <phoneticPr fontId="13"/>
  </si>
  <si>
    <t>中学年</t>
    <rPh sb="0" eb="3">
      <t>チュウガクネン</t>
    </rPh>
    <phoneticPr fontId="13"/>
  </si>
  <si>
    <t>高学年</t>
    <rPh sb="0" eb="3">
      <t>コウガクネン</t>
    </rPh>
    <phoneticPr fontId="13"/>
  </si>
  <si>
    <t>中学校</t>
    <rPh sb="2" eb="3">
      <t>コウ</t>
    </rPh>
    <phoneticPr fontId="13"/>
  </si>
  <si>
    <t>高等学校</t>
    <rPh sb="0" eb="2">
      <t>コウトウ</t>
    </rPh>
    <rPh sb="2" eb="4">
      <t>ガッコウ</t>
    </rPh>
    <phoneticPr fontId="13"/>
  </si>
  <si>
    <t>夜間課程高等学校</t>
    <rPh sb="2" eb="4">
      <t>カテイ</t>
    </rPh>
    <rPh sb="4" eb="6">
      <t>コウトウ</t>
    </rPh>
    <rPh sb="6" eb="8">
      <t>ガッコウ</t>
    </rPh>
    <phoneticPr fontId="13"/>
  </si>
  <si>
    <t>その他１</t>
    <rPh sb="2" eb="3">
      <t>タ</t>
    </rPh>
    <phoneticPr fontId="13"/>
  </si>
  <si>
    <t>（</t>
    <phoneticPr fontId="13"/>
  </si>
  <si>
    <t>）</t>
    <phoneticPr fontId="13"/>
  </si>
  <si>
    <t>その他２</t>
    <rPh sb="2" eb="3">
      <t>タ</t>
    </rPh>
    <phoneticPr fontId="13"/>
  </si>
  <si>
    <t>職員食</t>
    <rPh sb="0" eb="2">
      <t>ショクイン</t>
    </rPh>
    <rPh sb="2" eb="3">
      <t>ショク</t>
    </rPh>
    <phoneticPr fontId="13"/>
  </si>
  <si>
    <t>合計（職員食含む）</t>
    <rPh sb="0" eb="2">
      <t>ゴウケイ</t>
    </rPh>
    <rPh sb="3" eb="5">
      <t>ショクイン</t>
    </rPh>
    <rPh sb="5" eb="6">
      <t>ショク</t>
    </rPh>
    <rPh sb="6" eb="7">
      <t>フク</t>
    </rPh>
    <phoneticPr fontId="13"/>
  </si>
  <si>
    <t>人</t>
    <rPh sb="0" eb="1">
      <t>ニン</t>
    </rPh>
    <phoneticPr fontId="2"/>
  </si>
  <si>
    <t>時</t>
    <rPh sb="0" eb="1">
      <t>ジ</t>
    </rPh>
    <phoneticPr fontId="13"/>
  </si>
  <si>
    <t>分</t>
    <rPh sb="0" eb="1">
      <t>フン</t>
    </rPh>
    <phoneticPr fontId="13"/>
  </si>
  <si>
    <t>中学校</t>
    <rPh sb="0" eb="3">
      <t>チュウガッコウ</t>
    </rPh>
    <phoneticPr fontId="13"/>
  </si>
  <si>
    <t>～</t>
    <phoneticPr fontId="13"/>
  </si>
  <si>
    <t>夜間課程
高等学校</t>
    <rPh sb="0" eb="2">
      <t>ヤカン</t>
    </rPh>
    <rPh sb="2" eb="4">
      <t>カテイ</t>
    </rPh>
    <rPh sb="5" eb="7">
      <t>コウトウ</t>
    </rPh>
    <rPh sb="7" eb="9">
      <t>ガッコウ</t>
    </rPh>
    <phoneticPr fontId="13"/>
  </si>
  <si>
    <t>配　送　先</t>
    <rPh sb="0" eb="1">
      <t>クバ</t>
    </rPh>
    <rPh sb="2" eb="3">
      <t>ソウ</t>
    </rPh>
    <rPh sb="4" eb="5">
      <t>サキ</t>
    </rPh>
    <phoneticPr fontId="13"/>
  </si>
  <si>
    <t>食数</t>
    <rPh sb="0" eb="1">
      <t>ショク</t>
    </rPh>
    <rPh sb="1" eb="2">
      <t>スウ</t>
    </rPh>
    <phoneticPr fontId="13"/>
  </si>
  <si>
    <t>出発
時刻</t>
    <rPh sb="0" eb="2">
      <t>シュッパツ</t>
    </rPh>
    <rPh sb="3" eb="5">
      <t>ジコク</t>
    </rPh>
    <phoneticPr fontId="13"/>
  </si>
  <si>
    <t>到着
時刻</t>
    <rPh sb="0" eb="2">
      <t>トウチャク</t>
    </rPh>
    <rPh sb="3" eb="5">
      <t>ジコク</t>
    </rPh>
    <phoneticPr fontId="13"/>
  </si>
  <si>
    <t>別記第２－１号様式</t>
    <rPh sb="0" eb="2">
      <t>ベッキ</t>
    </rPh>
    <rPh sb="2" eb="3">
      <t>ダイ</t>
    </rPh>
    <rPh sb="6" eb="7">
      <t>ゴウ</t>
    </rPh>
    <rPh sb="7" eb="9">
      <t>ヨウシキ</t>
    </rPh>
    <phoneticPr fontId="2"/>
  </si>
  <si>
    <t>予備１</t>
    <rPh sb="0" eb="2">
      <t>ヨビ</t>
    </rPh>
    <phoneticPr fontId="2"/>
  </si>
  <si>
    <t>予備２</t>
    <rPh sb="0" eb="2">
      <t>ヨビ</t>
    </rPh>
    <phoneticPr fontId="2"/>
  </si>
  <si>
    <t>マグネシウム</t>
    <phoneticPr fontId="1"/>
  </si>
  <si>
    <t>体格の把握</t>
    <rPh sb="0" eb="2">
      <t>タイカク</t>
    </rPh>
    <rPh sb="3" eb="5">
      <t>ハアク</t>
    </rPh>
    <phoneticPr fontId="2"/>
  </si>
  <si>
    <t>年生</t>
    <rPh sb="0" eb="2">
      <t>ネンセイ</t>
    </rPh>
    <phoneticPr fontId="2"/>
  </si>
  <si>
    <t>－</t>
    <phoneticPr fontId="2"/>
  </si>
  <si>
    <t>－</t>
    <phoneticPr fontId="2"/>
  </si>
  <si>
    <r>
      <t>No.9　</t>
    </r>
    <r>
      <rPr>
        <sz val="10"/>
        <rFont val="ＭＳ Ｐゴシック"/>
        <family val="3"/>
        <charset val="128"/>
      </rPr>
      <t>食事摂取量の
　　　　把握
　　　　（複数可）</t>
    </r>
    <rPh sb="16" eb="18">
      <t>ハアク</t>
    </rPh>
    <phoneticPr fontId="1"/>
  </si>
  <si>
    <t>No.12　献立の掲示等</t>
    <rPh sb="6" eb="8">
      <t>コンダテ</t>
    </rPh>
    <rPh sb="9" eb="11">
      <t>ケイジ</t>
    </rPh>
    <rPh sb="11" eb="12">
      <t>トウ</t>
    </rPh>
    <phoneticPr fontId="1"/>
  </si>
  <si>
    <t>No.14　業務委託の状
　　　　況</t>
    <rPh sb="6" eb="8">
      <t>ギョウム</t>
    </rPh>
    <rPh sb="8" eb="10">
      <t>イタク</t>
    </rPh>
    <rPh sb="11" eb="12">
      <t>ジョウ</t>
    </rPh>
    <rPh sb="17" eb="18">
      <t>キョウ</t>
    </rPh>
    <phoneticPr fontId="1"/>
  </si>
  <si>
    <t>No.20　給食時間</t>
    <rPh sb="6" eb="8">
      <t>キュウショク</t>
    </rPh>
    <rPh sb="8" eb="10">
      <t>ジカン</t>
    </rPh>
    <phoneticPr fontId="13"/>
  </si>
  <si>
    <t>No.21　配送先</t>
    <rPh sb="6" eb="9">
      <t>ハイソウサキ</t>
    </rPh>
    <phoneticPr fontId="13"/>
  </si>
  <si>
    <t>No.8</t>
    <phoneticPr fontId="1"/>
  </si>
  <si>
    <t>No.9</t>
    <phoneticPr fontId="1"/>
  </si>
  <si>
    <t>*</t>
    <phoneticPr fontId="34"/>
  </si>
  <si>
    <t>*</t>
    <phoneticPr fontId="1"/>
  </si>
  <si>
    <t>No.10</t>
    <phoneticPr fontId="1"/>
  </si>
  <si>
    <t>*</t>
    <phoneticPr fontId="34"/>
  </si>
  <si>
    <t>*</t>
    <phoneticPr fontId="34"/>
  </si>
  <si>
    <t>No.11</t>
    <phoneticPr fontId="1"/>
  </si>
  <si>
    <t>*</t>
    <phoneticPr fontId="34"/>
  </si>
  <si>
    <t>No.12</t>
    <phoneticPr fontId="1"/>
  </si>
  <si>
    <t>*</t>
    <phoneticPr fontId="34"/>
  </si>
  <si>
    <t>*</t>
    <phoneticPr fontId="34"/>
  </si>
  <si>
    <t>No.13</t>
    <phoneticPr fontId="1"/>
  </si>
  <si>
    <t>No.15</t>
    <phoneticPr fontId="1"/>
  </si>
  <si>
    <t>*</t>
    <phoneticPr fontId="34"/>
  </si>
  <si>
    <t>*</t>
    <phoneticPr fontId="34"/>
  </si>
  <si>
    <t>*</t>
    <phoneticPr fontId="34"/>
  </si>
  <si>
    <t>*</t>
    <phoneticPr fontId="34"/>
  </si>
  <si>
    <t>*</t>
    <phoneticPr fontId="2"/>
  </si>
  <si>
    <t>No.17</t>
    <phoneticPr fontId="1"/>
  </si>
  <si>
    <t>No.18</t>
    <phoneticPr fontId="1"/>
  </si>
  <si>
    <t>*</t>
    <phoneticPr fontId="34"/>
  </si>
  <si>
    <t>*</t>
    <phoneticPr fontId="34"/>
  </si>
  <si>
    <t>No.19</t>
    <phoneticPr fontId="1"/>
  </si>
  <si>
    <t>定員又は開始届の食数</t>
    <rPh sb="0" eb="2">
      <t>テイイン</t>
    </rPh>
    <rPh sb="2" eb="3">
      <t>マタ</t>
    </rPh>
    <rPh sb="4" eb="6">
      <t>カイシ</t>
    </rPh>
    <rPh sb="6" eb="7">
      <t>トドケ</t>
    </rPh>
    <rPh sb="8" eb="9">
      <t>ショク</t>
    </rPh>
    <rPh sb="9" eb="10">
      <t>スウ</t>
    </rPh>
    <phoneticPr fontId="1"/>
  </si>
  <si>
    <t>食事提供回数/日</t>
    <rPh sb="0" eb="2">
      <t>ショクジ</t>
    </rPh>
    <rPh sb="2" eb="4">
      <t>テイキョウ</t>
    </rPh>
    <rPh sb="4" eb="6">
      <t>カイスウ</t>
    </rPh>
    <rPh sb="7" eb="8">
      <t>ニチ</t>
    </rPh>
    <phoneticPr fontId="1"/>
  </si>
  <si>
    <t>回</t>
    <rPh sb="0" eb="1">
      <t>カイ</t>
    </rPh>
    <phoneticPr fontId="2"/>
  </si>
  <si>
    <t>*</t>
    <phoneticPr fontId="34"/>
  </si>
  <si>
    <t>特定給食施設等栄養管理報告書（学校用）記入要領</t>
    <rPh sb="0" eb="1">
      <t>トク</t>
    </rPh>
    <rPh sb="1" eb="2">
      <t>サダム</t>
    </rPh>
    <rPh sb="2" eb="3">
      <t>キュウ</t>
    </rPh>
    <rPh sb="3" eb="4">
      <t>ショク</t>
    </rPh>
    <rPh sb="4" eb="5">
      <t>ホドコ</t>
    </rPh>
    <rPh sb="5" eb="6">
      <t>セツ</t>
    </rPh>
    <rPh sb="6" eb="7">
      <t>トウ</t>
    </rPh>
    <rPh sb="7" eb="8">
      <t>エイ</t>
    </rPh>
    <rPh sb="8" eb="9">
      <t>オサム</t>
    </rPh>
    <rPh sb="9" eb="10">
      <t>カン</t>
    </rPh>
    <rPh sb="10" eb="11">
      <t>リ</t>
    </rPh>
    <rPh sb="11" eb="12">
      <t>ホウ</t>
    </rPh>
    <rPh sb="12" eb="13">
      <t>コク</t>
    </rPh>
    <rPh sb="13" eb="14">
      <t>ショ</t>
    </rPh>
    <rPh sb="15" eb="17">
      <t>ガッコウ</t>
    </rPh>
    <rPh sb="17" eb="18">
      <t>ヨウ</t>
    </rPh>
    <rPh sb="19" eb="20">
      <t>キ</t>
    </rPh>
    <rPh sb="20" eb="21">
      <t>イ</t>
    </rPh>
    <rPh sb="21" eb="22">
      <t>ヨウ</t>
    </rPh>
    <rPh sb="22" eb="23">
      <t>リョウ</t>
    </rPh>
    <phoneticPr fontId="13"/>
  </si>
  <si>
    <t>・</t>
    <phoneticPr fontId="13"/>
  </si>
  <si>
    <t>・</t>
    <phoneticPr fontId="13"/>
  </si>
  <si>
    <t>・</t>
    <phoneticPr fontId="13"/>
  </si>
  <si>
    <t>　身長及び体重は、当年度の直近の測定値を用いてください。</t>
    <rPh sb="1" eb="3">
      <t>シンチョウ</t>
    </rPh>
    <rPh sb="3" eb="4">
      <t>オヨ</t>
    </rPh>
    <rPh sb="5" eb="7">
      <t>タイジュウ</t>
    </rPh>
    <rPh sb="9" eb="12">
      <t>トウネンド</t>
    </rPh>
    <rPh sb="13" eb="15">
      <t>チョッキン</t>
    </rPh>
    <rPh sb="16" eb="19">
      <t>ソクテイチ</t>
    </rPh>
    <rPh sb="20" eb="21">
      <t>モチ</t>
    </rPh>
    <phoneticPr fontId="13"/>
  </si>
  <si>
    <t>　肥満度の算定は、学年単位で行い、肥満傾向及びやせ傾向に該当する者の数を男女別に記入してください。</t>
    <rPh sb="1" eb="4">
      <t>ヒマンド</t>
    </rPh>
    <rPh sb="5" eb="7">
      <t>サンテイ</t>
    </rPh>
    <rPh sb="9" eb="11">
      <t>ガクネン</t>
    </rPh>
    <rPh sb="11" eb="13">
      <t>タンイ</t>
    </rPh>
    <rPh sb="13" eb="15">
      <t>ネンタンイ</t>
    </rPh>
    <rPh sb="14" eb="15">
      <t>オコナ</t>
    </rPh>
    <rPh sb="17" eb="19">
      <t>ヒマン</t>
    </rPh>
    <rPh sb="19" eb="21">
      <t>ケイコウ</t>
    </rPh>
    <rPh sb="21" eb="22">
      <t>オヨ</t>
    </rPh>
    <rPh sb="25" eb="27">
      <t>ケイコウ</t>
    </rPh>
    <rPh sb="28" eb="30">
      <t>ガイトウ</t>
    </rPh>
    <rPh sb="32" eb="33">
      <t>モノ</t>
    </rPh>
    <rPh sb="34" eb="35">
      <t>カズ</t>
    </rPh>
    <rPh sb="36" eb="38">
      <t>ダンジョ</t>
    </rPh>
    <rPh sb="38" eb="39">
      <t>ベツ</t>
    </rPh>
    <rPh sb="40" eb="42">
      <t>キニュウ</t>
    </rPh>
    <phoneticPr fontId="13"/>
  </si>
  <si>
    <t>　記入に当たっては適宜、「参考」シートを活用して算定してください（「参考」シートの使用は任意です）。</t>
    <rPh sb="1" eb="3">
      <t>キニュウ</t>
    </rPh>
    <rPh sb="4" eb="5">
      <t>ア</t>
    </rPh>
    <rPh sb="9" eb="11">
      <t>テキギ</t>
    </rPh>
    <rPh sb="13" eb="15">
      <t>サンコウ</t>
    </rPh>
    <rPh sb="20" eb="22">
      <t>カツヨウ</t>
    </rPh>
    <rPh sb="24" eb="26">
      <t>サンテイ</t>
    </rPh>
    <rPh sb="34" eb="36">
      <t>サンコウ</t>
    </rPh>
    <rPh sb="41" eb="43">
      <t>シヨウ</t>
    </rPh>
    <rPh sb="44" eb="46">
      <t>ニンイ</t>
    </rPh>
    <phoneticPr fontId="13"/>
  </si>
  <si>
    <t>　肥満度は、次式などにより得られた結果により判定してください。</t>
    <rPh sb="1" eb="4">
      <t>ヒマンド</t>
    </rPh>
    <rPh sb="6" eb="8">
      <t>ジシキ</t>
    </rPh>
    <rPh sb="13" eb="14">
      <t>エ</t>
    </rPh>
    <rPh sb="17" eb="19">
      <t>ケッカ</t>
    </rPh>
    <rPh sb="22" eb="24">
      <t>ハンテイ</t>
    </rPh>
    <phoneticPr fontId="13"/>
  </si>
  <si>
    <t>〈幼児（３～５歳）〉</t>
    <rPh sb="1" eb="3">
      <t>ヨウジ</t>
    </rPh>
    <rPh sb="7" eb="8">
      <t>サイ</t>
    </rPh>
    <phoneticPr fontId="13"/>
  </si>
  <si>
    <t>　幼児身長体重曲線（性別・身長別標準体重）を用いた判定方法とし、「肥満」については、＋１５％以上、「やせ」については、－１５％以下としてください。</t>
    <rPh sb="1" eb="3">
      <t>ヨウジ</t>
    </rPh>
    <rPh sb="3" eb="5">
      <t>シンチョウ</t>
    </rPh>
    <rPh sb="5" eb="7">
      <t>タイジュウ</t>
    </rPh>
    <rPh sb="7" eb="9">
      <t>キョクセン</t>
    </rPh>
    <rPh sb="10" eb="12">
      <t>セイベツ</t>
    </rPh>
    <rPh sb="13" eb="15">
      <t>シンチョウ</t>
    </rPh>
    <rPh sb="15" eb="16">
      <t>ベツ</t>
    </rPh>
    <rPh sb="16" eb="18">
      <t>ヒョウジュン</t>
    </rPh>
    <rPh sb="18" eb="20">
      <t>タイジュウ</t>
    </rPh>
    <rPh sb="22" eb="23">
      <t>モチ</t>
    </rPh>
    <rPh sb="25" eb="27">
      <t>ハンテイ</t>
    </rPh>
    <rPh sb="27" eb="29">
      <t>ホウホウ</t>
    </rPh>
    <rPh sb="33" eb="35">
      <t>ヒマン</t>
    </rPh>
    <rPh sb="46" eb="48">
      <t>イジョウ</t>
    </rPh>
    <rPh sb="63" eb="65">
      <t>イカ</t>
    </rPh>
    <phoneticPr fontId="13"/>
  </si>
  <si>
    <t>〈児童・生徒〉</t>
    <rPh sb="1" eb="3">
      <t>ジドウ</t>
    </rPh>
    <rPh sb="4" eb="6">
      <t>セイト</t>
    </rPh>
    <phoneticPr fontId="13"/>
  </si>
  <si>
    <t>　学校保健統計調査方式（性別・年齢別・身長別標準体重）を用いた判定方法とし、「肥満」については、＋２０％以上、「やせ」については、－２０％以下としてください。</t>
    <rPh sb="1" eb="3">
      <t>ガッコウ</t>
    </rPh>
    <rPh sb="3" eb="5">
      <t>ホケン</t>
    </rPh>
    <rPh sb="5" eb="7">
      <t>トウケイ</t>
    </rPh>
    <rPh sb="7" eb="9">
      <t>チョウサ</t>
    </rPh>
    <rPh sb="9" eb="11">
      <t>ホウシキ</t>
    </rPh>
    <rPh sb="12" eb="14">
      <t>セイベツ</t>
    </rPh>
    <rPh sb="15" eb="17">
      <t>ネンレイ</t>
    </rPh>
    <rPh sb="17" eb="18">
      <t>ベツ</t>
    </rPh>
    <rPh sb="19" eb="22">
      <t>シンチョウベツ</t>
    </rPh>
    <rPh sb="22" eb="24">
      <t>ヒョウジュン</t>
    </rPh>
    <rPh sb="24" eb="26">
      <t>タイジュウ</t>
    </rPh>
    <rPh sb="28" eb="29">
      <t>モチ</t>
    </rPh>
    <rPh sb="31" eb="33">
      <t>ハンテイ</t>
    </rPh>
    <rPh sb="33" eb="35">
      <t>ホウホウ</t>
    </rPh>
    <rPh sb="39" eb="41">
      <t>ヒマン</t>
    </rPh>
    <rPh sb="52" eb="54">
      <t>イジョウ</t>
    </rPh>
    <rPh sb="69" eb="71">
      <t>イカ</t>
    </rPh>
    <phoneticPr fontId="13"/>
  </si>
  <si>
    <t>肥満度（過体重度）＝</t>
    <rPh sb="0" eb="3">
      <t>ヒマンド</t>
    </rPh>
    <rPh sb="4" eb="5">
      <t>カ</t>
    </rPh>
    <rPh sb="5" eb="7">
      <t>タイジュウ</t>
    </rPh>
    <rPh sb="7" eb="8">
      <t>ド</t>
    </rPh>
    <phoneticPr fontId="13"/>
  </si>
  <si>
    <t>【実測体重（ｋｇ）－身長標準体重（ｋｇ）】</t>
    <rPh sb="1" eb="3">
      <t>ジッソク</t>
    </rPh>
    <rPh sb="3" eb="5">
      <t>タイジュウ</t>
    </rPh>
    <rPh sb="10" eb="12">
      <t>シンチョウ</t>
    </rPh>
    <rPh sb="12" eb="14">
      <t>ヒョウジュン</t>
    </rPh>
    <rPh sb="14" eb="16">
      <t>タイジュウ</t>
    </rPh>
    <phoneticPr fontId="13"/>
  </si>
  <si>
    <t>×１００</t>
    <phoneticPr fontId="13"/>
  </si>
  <si>
    <t>身長別標準体重（ｋｇ）</t>
    <rPh sb="0" eb="2">
      <t>シンチョウ</t>
    </rPh>
    <rPh sb="2" eb="3">
      <t>ベツ</t>
    </rPh>
    <rPh sb="3" eb="5">
      <t>ヒョウジュン</t>
    </rPh>
    <rPh sb="5" eb="7">
      <t>タイジュウ</t>
    </rPh>
    <phoneticPr fontId="13"/>
  </si>
  <si>
    <r>
      <t>※身長別標準体重（ｋｇ）　＝</t>
    </r>
    <r>
      <rPr>
        <sz val="14"/>
        <rFont val="ＭＳ Ｐ明朝"/>
        <family val="1"/>
        <charset val="128"/>
      </rPr>
      <t xml:space="preserve">　a </t>
    </r>
    <r>
      <rPr>
        <sz val="10"/>
        <rFont val="ＭＳ Ｐ明朝"/>
        <family val="1"/>
        <charset val="128"/>
      </rPr>
      <t>×　実測身長（cm）　－</t>
    </r>
    <r>
      <rPr>
        <sz val="14"/>
        <rFont val="ＭＳ Ｐ明朝"/>
        <family val="1"/>
        <charset val="128"/>
      </rPr>
      <t>　b</t>
    </r>
    <rPh sb="1" eb="3">
      <t>シンチョウ</t>
    </rPh>
    <rPh sb="3" eb="4">
      <t>ベツ</t>
    </rPh>
    <rPh sb="4" eb="6">
      <t>ヒョウジュン</t>
    </rPh>
    <rPh sb="6" eb="8">
      <t>タイジュウ</t>
    </rPh>
    <rPh sb="19" eb="21">
      <t>ジッソク</t>
    </rPh>
    <rPh sb="21" eb="23">
      <t>シンチョウ</t>
    </rPh>
    <phoneticPr fontId="13"/>
  </si>
  <si>
    <r>
      <rPr>
        <sz val="14"/>
        <rFont val="ＭＳ Ｐ明朝"/>
        <family val="1"/>
        <charset val="128"/>
      </rPr>
      <t xml:space="preserve">　a </t>
    </r>
    <r>
      <rPr>
        <sz val="10"/>
        <rFont val="ＭＳ Ｐ明朝"/>
        <family val="1"/>
        <charset val="128"/>
      </rPr>
      <t xml:space="preserve">と </t>
    </r>
    <r>
      <rPr>
        <sz val="14"/>
        <rFont val="ＭＳ Ｐ明朝"/>
        <family val="1"/>
        <charset val="128"/>
      </rPr>
      <t xml:space="preserve">b </t>
    </r>
    <r>
      <rPr>
        <sz val="10"/>
        <rFont val="ＭＳ Ｐ明朝"/>
        <family val="1"/>
        <charset val="128"/>
      </rPr>
      <t>の値は別表のとおり</t>
    </r>
    <rPh sb="8" eb="9">
      <t>アタイ</t>
    </rPh>
    <rPh sb="10" eb="12">
      <t>ベッピョウ</t>
    </rPh>
    <phoneticPr fontId="13"/>
  </si>
  <si>
    <t>〈成人（１８歳以上）〉</t>
    <rPh sb="1" eb="3">
      <t>セイジン</t>
    </rPh>
    <rPh sb="6" eb="7">
      <t>サイ</t>
    </rPh>
    <rPh sb="7" eb="9">
      <t>イジョウ</t>
    </rPh>
    <phoneticPr fontId="13"/>
  </si>
  <si>
    <t>　BMI（Body mass Index）を用いた判定方法とし、「肥満」については、BMI25.0以上、「やせ」については、BMI18.5未満としてください。</t>
    <rPh sb="22" eb="23">
      <t>モチ</t>
    </rPh>
    <rPh sb="25" eb="27">
      <t>ハンテイ</t>
    </rPh>
    <rPh sb="27" eb="29">
      <t>ホウホウ</t>
    </rPh>
    <rPh sb="33" eb="35">
      <t>ヒマン</t>
    </rPh>
    <rPh sb="49" eb="51">
      <t>イジョウ</t>
    </rPh>
    <rPh sb="69" eb="71">
      <t>ミマン</t>
    </rPh>
    <phoneticPr fontId="13"/>
  </si>
  <si>
    <r>
      <rPr>
        <b/>
        <sz val="12"/>
        <rFont val="ＭＳ Ｐ明朝"/>
        <family val="1"/>
        <charset val="128"/>
      </rPr>
      <t>　</t>
    </r>
    <r>
      <rPr>
        <sz val="12"/>
        <rFont val="ＭＳ Ｐ明朝"/>
        <family val="1"/>
        <charset val="128"/>
      </rPr>
      <t>BMI</t>
    </r>
    <r>
      <rPr>
        <sz val="10"/>
        <rFont val="ＭＳ Ｐ明朝"/>
        <family val="1"/>
        <charset val="128"/>
      </rPr>
      <t>　(Body Mass Index)　＝　体重（ｋｇ）　÷　身長（ｍ）　÷　身長（ｍ）</t>
    </r>
    <rPh sb="25" eb="27">
      <t>タイジュウ</t>
    </rPh>
    <rPh sb="34" eb="36">
      <t>シンチョウ</t>
    </rPh>
    <rPh sb="42" eb="44">
      <t>シンチョウ</t>
    </rPh>
    <phoneticPr fontId="13"/>
  </si>
  <si>
    <t>給与栄養目標量と給与栄養量</t>
    <rPh sb="0" eb="2">
      <t>キュウヨ</t>
    </rPh>
    <rPh sb="2" eb="4">
      <t>エイヨウ</t>
    </rPh>
    <rPh sb="4" eb="7">
      <t>モクヒョウリョウ</t>
    </rPh>
    <rPh sb="8" eb="10">
      <t>キュウヨ</t>
    </rPh>
    <rPh sb="10" eb="12">
      <t>エイヨウ</t>
    </rPh>
    <rPh sb="12" eb="13">
      <t>リョウ</t>
    </rPh>
    <phoneticPr fontId="13"/>
  </si>
  <si>
    <t xml:space="preserve"> 施設名等の基本情報を記載してください。</t>
    <rPh sb="1" eb="4">
      <t>シセツメイ</t>
    </rPh>
    <rPh sb="4" eb="5">
      <t>トウ</t>
    </rPh>
    <rPh sb="6" eb="8">
      <t>キホン</t>
    </rPh>
    <rPh sb="8" eb="10">
      <t>ジョウホウ</t>
    </rPh>
    <rPh sb="11" eb="13">
      <t>キサイ</t>
    </rPh>
    <phoneticPr fontId="3"/>
  </si>
  <si>
    <t>No.20</t>
    <phoneticPr fontId="13"/>
  </si>
  <si>
    <t>　給与栄養目標量は、施設において献立作成の基準となる食種の名称と目標量を記載してください。また、学校給食センター等において、小学生は例えば中学年、中学生は中学生の目標量を記載してください。様式が不足する場合は、予備１を活用ください。
　なお、目標量に範囲を設けている施設については、その範囲を「○○ ～ ○○（mg）　」のように記載してください。</t>
    <rPh sb="10" eb="12">
      <t>シセツ</t>
    </rPh>
    <rPh sb="16" eb="18">
      <t>コンダテ</t>
    </rPh>
    <rPh sb="18" eb="20">
      <t>サクセイ</t>
    </rPh>
    <rPh sb="21" eb="23">
      <t>キジュン</t>
    </rPh>
    <rPh sb="29" eb="31">
      <t>メイショウ</t>
    </rPh>
    <rPh sb="32" eb="35">
      <t>モクヒョウリョウ</t>
    </rPh>
    <rPh sb="36" eb="38">
      <t>キサイ</t>
    </rPh>
    <rPh sb="81" eb="84">
      <t>モクヒョウリョウ</t>
    </rPh>
    <rPh sb="94" eb="96">
      <t>ヨウシキ</t>
    </rPh>
    <rPh sb="97" eb="99">
      <t>フソク</t>
    </rPh>
    <rPh sb="101" eb="103">
      <t>バアイ</t>
    </rPh>
    <rPh sb="105" eb="107">
      <t>ヨビ</t>
    </rPh>
    <rPh sb="109" eb="111">
      <t>カツヨウ</t>
    </rPh>
    <rPh sb="121" eb="124">
      <t>モクヒョウリョウ</t>
    </rPh>
    <rPh sb="125" eb="127">
      <t>ハンイ</t>
    </rPh>
    <rPh sb="128" eb="129">
      <t>モウ</t>
    </rPh>
    <rPh sb="133" eb="135">
      <t>シセツ</t>
    </rPh>
    <rPh sb="143" eb="145">
      <t>ハンイ</t>
    </rPh>
    <rPh sb="164" eb="166">
      <t>キサイ</t>
    </rPh>
    <phoneticPr fontId="13"/>
  </si>
  <si>
    <t>　給与栄養量については１人分（１か月平均）の値を記載してください。</t>
    <rPh sb="1" eb="3">
      <t>キュウヨ</t>
    </rPh>
    <rPh sb="3" eb="5">
      <t>エイヨウ</t>
    </rPh>
    <rPh sb="5" eb="6">
      <t>リョウ</t>
    </rPh>
    <rPh sb="12" eb="13">
      <t>ニン</t>
    </rPh>
    <rPh sb="13" eb="14">
      <t>フン</t>
    </rPh>
    <rPh sb="18" eb="20">
      <t>ヘイキン</t>
    </rPh>
    <rPh sb="22" eb="23">
      <t>アタイ</t>
    </rPh>
    <rPh sb="24" eb="26">
      <t>キサイ</t>
    </rPh>
    <phoneticPr fontId="13"/>
  </si>
  <si>
    <t>No.8</t>
    <phoneticPr fontId="13"/>
  </si>
  <si>
    <t>No.9</t>
    <phoneticPr fontId="13"/>
  </si>
  <si>
    <t>No.10</t>
    <phoneticPr fontId="13"/>
  </si>
  <si>
    <t>No.11</t>
    <phoneticPr fontId="3"/>
  </si>
  <si>
    <t>No.13</t>
    <phoneticPr fontId="13"/>
  </si>
  <si>
    <t>No.14</t>
    <phoneticPr fontId="13"/>
  </si>
  <si>
    <t>No.17</t>
    <phoneticPr fontId="3"/>
  </si>
  <si>
    <t>No.18</t>
    <phoneticPr fontId="3"/>
  </si>
  <si>
    <t>No.19</t>
    <phoneticPr fontId="13"/>
  </si>
  <si>
    <t>No.21</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</si>
  <si>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</si>
  <si>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</si>
  <si>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</si>
  <si>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</si>
  <si>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</si>
  <si>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</si>
  <si>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</si>
  <si>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</si>
  <si>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</si>
  <si>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</si>
  <si>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</si>
  <si>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</si>
  <si>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</si>
  <si>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夜間課程</t>
    <rPh sb="0" eb="2">
      <t>ヤカン</t>
    </rPh>
    <rPh sb="2" eb="4">
      <t>カテイ</t>
    </rPh>
    <phoneticPr fontId="13"/>
  </si>
  <si>
    <t>食数：低学年</t>
    <rPh sb="0" eb="2">
      <t>ショクスウ</t>
    </rPh>
    <rPh sb="3" eb="6">
      <t>テイガクネン</t>
    </rPh>
    <phoneticPr fontId="13"/>
  </si>
  <si>
    <t>食数：中学年</t>
    <rPh sb="0" eb="2">
      <t>ショクスウ</t>
    </rPh>
    <rPh sb="3" eb="6">
      <t>チュウガクネン</t>
    </rPh>
    <phoneticPr fontId="13"/>
  </si>
  <si>
    <t>食数：高学年</t>
    <rPh sb="0" eb="2">
      <t>ショクスウ</t>
    </rPh>
    <rPh sb="3" eb="6">
      <t>コウガクネン</t>
    </rPh>
    <phoneticPr fontId="13"/>
  </si>
  <si>
    <t>食数：中学校</t>
    <rPh sb="0" eb="2">
      <t>ショクスウ</t>
    </rPh>
    <rPh sb="3" eb="6">
      <t>チュウガッコウ</t>
    </rPh>
    <phoneticPr fontId="13"/>
  </si>
  <si>
    <t>食数：高校</t>
    <rPh sb="0" eb="2">
      <t>ショクスウ</t>
    </rPh>
    <rPh sb="3" eb="5">
      <t>コウコウ</t>
    </rPh>
    <phoneticPr fontId="13"/>
  </si>
  <si>
    <t>食数：夜間</t>
    <rPh sb="0" eb="2">
      <t>ショクスウ</t>
    </rPh>
    <rPh sb="3" eb="5">
      <t>ヤカン</t>
    </rPh>
    <phoneticPr fontId="13"/>
  </si>
  <si>
    <t>食数：その他1</t>
    <rPh sb="0" eb="2">
      <t>ショクスウ</t>
    </rPh>
    <rPh sb="5" eb="6">
      <t>タ</t>
    </rPh>
    <phoneticPr fontId="13"/>
  </si>
  <si>
    <t>その他1記述</t>
    <rPh sb="2" eb="3">
      <t>タ</t>
    </rPh>
    <rPh sb="4" eb="6">
      <t>キジュツ</t>
    </rPh>
    <phoneticPr fontId="13"/>
  </si>
  <si>
    <t>食数：その他2</t>
    <rPh sb="0" eb="2">
      <t>ショクスウ</t>
    </rPh>
    <rPh sb="5" eb="6">
      <t>タ</t>
    </rPh>
    <phoneticPr fontId="13"/>
  </si>
  <si>
    <t>その他2記述</t>
    <rPh sb="2" eb="3">
      <t>タ</t>
    </rPh>
    <rPh sb="4" eb="6">
      <t>キジュツ</t>
    </rPh>
    <phoneticPr fontId="13"/>
  </si>
  <si>
    <t>食数：合計</t>
    <rPh sb="0" eb="2">
      <t>ショクスウ</t>
    </rPh>
    <rPh sb="3" eb="5">
      <t>ゴウケイ</t>
    </rPh>
    <phoneticPr fontId="13"/>
  </si>
  <si>
    <t>食数：職員食</t>
    <rPh sb="0" eb="2">
      <t>ショクスウ</t>
    </rPh>
    <rPh sb="3" eb="5">
      <t>ショクイン</t>
    </rPh>
    <rPh sb="5" eb="6">
      <t>ショク</t>
    </rPh>
    <phoneticPr fontId="13"/>
  </si>
  <si>
    <t>食数：合計職員含む</t>
    <rPh sb="0" eb="2">
      <t>ショクスウ</t>
    </rPh>
    <rPh sb="3" eb="5">
      <t>ゴウケイ</t>
    </rPh>
    <rPh sb="5" eb="7">
      <t>ショクイン</t>
    </rPh>
    <rPh sb="7" eb="8">
      <t>フク</t>
    </rPh>
    <phoneticPr fontId="13"/>
  </si>
  <si>
    <t>学校用No.19</t>
    <rPh sb="0" eb="2">
      <t>ガッコウ</t>
    </rPh>
    <rPh sb="2" eb="3">
      <t>ヨウ</t>
    </rPh>
    <phoneticPr fontId="13"/>
  </si>
  <si>
    <t>）</t>
    <phoneticPr fontId="2"/>
  </si>
  <si>
    <t>別記第２－１号様式　「参考」</t>
    <rPh sb="11" eb="13">
      <t>サンコウ</t>
    </rPh>
    <phoneticPr fontId="13"/>
  </si>
  <si>
    <t>学校別に入力すると、最終行（行番号177）に小学校・中学校それぞれの総計が自動計算されます。</t>
    <rPh sb="0" eb="2">
      <t>ガッコウ</t>
    </rPh>
    <rPh sb="2" eb="3">
      <t>ベツ</t>
    </rPh>
    <rPh sb="4" eb="6">
      <t>ニュウリョク</t>
    </rPh>
    <rPh sb="10" eb="12">
      <t>サイシュウ</t>
    </rPh>
    <rPh sb="12" eb="13">
      <t>ギョウ</t>
    </rPh>
    <rPh sb="14" eb="15">
      <t>ギョウ</t>
    </rPh>
    <rPh sb="15" eb="17">
      <t>バンゴウ</t>
    </rPh>
    <rPh sb="22" eb="25">
      <t>ショウガッコウ</t>
    </rPh>
    <rPh sb="26" eb="29">
      <t>チュウガッコウ</t>
    </rPh>
    <rPh sb="34" eb="36">
      <t>ソウケイ</t>
    </rPh>
    <rPh sb="37" eb="39">
      <t>ジドウ</t>
    </rPh>
    <rPh sb="39" eb="41">
      <t>ケイサン</t>
    </rPh>
    <phoneticPr fontId="13"/>
  </si>
  <si>
    <t>小学校・中学校別の総計の男女の値をそれぞれコピーし、報告１の該当欄に「形式を選択して貼り付け」の「値」で貼り付けすることができます。</t>
    <rPh sb="0" eb="3">
      <t>ショウガッコウ</t>
    </rPh>
    <rPh sb="4" eb="7">
      <t>チュウガッコウ</t>
    </rPh>
    <rPh sb="7" eb="8">
      <t>ベツ</t>
    </rPh>
    <rPh sb="9" eb="11">
      <t>ソウケイ</t>
    </rPh>
    <rPh sb="12" eb="14">
      <t>ダンジョ</t>
    </rPh>
    <rPh sb="15" eb="16">
      <t>アタイ</t>
    </rPh>
    <rPh sb="26" eb="28">
      <t>ホウコク</t>
    </rPh>
    <rPh sb="30" eb="32">
      <t>ガイトウ</t>
    </rPh>
    <rPh sb="32" eb="33">
      <t>ラン</t>
    </rPh>
    <rPh sb="35" eb="37">
      <t>ケイシキ</t>
    </rPh>
    <rPh sb="38" eb="40">
      <t>センタク</t>
    </rPh>
    <rPh sb="42" eb="43">
      <t>ハ</t>
    </rPh>
    <rPh sb="44" eb="45">
      <t>ツ</t>
    </rPh>
    <rPh sb="49" eb="50">
      <t>アタイ</t>
    </rPh>
    <rPh sb="52" eb="53">
      <t>ハ</t>
    </rPh>
    <rPh sb="54" eb="55">
      <t>ツ</t>
    </rPh>
    <phoneticPr fontId="13"/>
  </si>
  <si>
    <t>＜小学校＞</t>
    <rPh sb="1" eb="4">
      <t>ショウガッコウ</t>
    </rPh>
    <phoneticPr fontId="13"/>
  </si>
  <si>
    <t>＜中学校＞</t>
    <rPh sb="1" eb="4">
      <t>チュウガッコウ</t>
    </rPh>
    <phoneticPr fontId="13"/>
  </si>
  <si>
    <t>学校名</t>
    <rPh sb="0" eb="3">
      <t>ガッコウメイ</t>
    </rPh>
    <phoneticPr fontId="13"/>
  </si>
  <si>
    <r>
      <t>学年</t>
    </r>
    <r>
      <rPr>
        <sz val="9"/>
        <color indexed="8"/>
        <rFont val="ＭＳ Ｐゴシック"/>
        <family val="3"/>
        <charset val="128"/>
      </rPr>
      <t>（年齢）</t>
    </r>
    <rPh sb="0" eb="2">
      <t>ガクネン</t>
    </rPh>
    <phoneticPr fontId="13"/>
  </si>
  <si>
    <t>児童・生徒数</t>
    <rPh sb="0" eb="2">
      <t>ジドウ</t>
    </rPh>
    <rPh sb="3" eb="6">
      <t>セイトスウ</t>
    </rPh>
    <phoneticPr fontId="13"/>
  </si>
  <si>
    <t>1年</t>
    <rPh sb="1" eb="2">
      <t>ネン</t>
    </rPh>
    <phoneticPr fontId="13"/>
  </si>
  <si>
    <t>(6歳)</t>
    <rPh sb="2" eb="3">
      <t>サイ</t>
    </rPh>
    <phoneticPr fontId="13"/>
  </si>
  <si>
    <t>(12歳)</t>
    <rPh sb="3" eb="4">
      <t>サイ</t>
    </rPh>
    <phoneticPr fontId="13"/>
  </si>
  <si>
    <t>2年</t>
    <rPh sb="1" eb="2">
      <t>ネン</t>
    </rPh>
    <phoneticPr fontId="13"/>
  </si>
  <si>
    <t>(7歳)</t>
    <rPh sb="2" eb="3">
      <t>サイ</t>
    </rPh>
    <phoneticPr fontId="13"/>
  </si>
  <si>
    <t>(13歳)</t>
    <rPh sb="3" eb="4">
      <t>サイ</t>
    </rPh>
    <phoneticPr fontId="13"/>
  </si>
  <si>
    <t>3年</t>
    <rPh sb="1" eb="2">
      <t>ネン</t>
    </rPh>
    <phoneticPr fontId="13"/>
  </si>
  <si>
    <t>(8歳)</t>
    <rPh sb="2" eb="3">
      <t>サイ</t>
    </rPh>
    <phoneticPr fontId="13"/>
  </si>
  <si>
    <t>(14歳)</t>
    <rPh sb="3" eb="4">
      <t>サイ</t>
    </rPh>
    <phoneticPr fontId="13"/>
  </si>
  <si>
    <t>4年</t>
    <rPh sb="1" eb="2">
      <t>ネン</t>
    </rPh>
    <phoneticPr fontId="13"/>
  </si>
  <si>
    <t>(9歳)</t>
    <rPh sb="2" eb="3">
      <t>サイ</t>
    </rPh>
    <phoneticPr fontId="13"/>
  </si>
  <si>
    <t>人数</t>
    <phoneticPr fontId="13"/>
  </si>
  <si>
    <t>5年</t>
    <rPh sb="1" eb="2">
      <t>ネン</t>
    </rPh>
    <phoneticPr fontId="13"/>
  </si>
  <si>
    <t>(10歳)</t>
    <rPh sb="3" eb="4">
      <t>サイ</t>
    </rPh>
    <phoneticPr fontId="13"/>
  </si>
  <si>
    <t>%</t>
    <phoneticPr fontId="13"/>
  </si>
  <si>
    <t>%</t>
  </si>
  <si>
    <t>6年</t>
    <rPh sb="1" eb="2">
      <t>ネン</t>
    </rPh>
    <phoneticPr fontId="13"/>
  </si>
  <si>
    <t>(11歳)</t>
    <rPh sb="3" eb="4">
      <t>サイ</t>
    </rPh>
    <phoneticPr fontId="13"/>
  </si>
  <si>
    <t>%</t>
    <phoneticPr fontId="13"/>
  </si>
  <si>
    <t>人数</t>
    <phoneticPr fontId="13"/>
  </si>
  <si>
    <t>%</t>
    <phoneticPr fontId="13"/>
  </si>
  <si>
    <t>【小学校計】</t>
    <rPh sb="1" eb="4">
      <t>ショウガッコウ</t>
    </rPh>
    <rPh sb="4" eb="5">
      <t>ケイ</t>
    </rPh>
    <phoneticPr fontId="13"/>
  </si>
  <si>
    <t>【中学校計】</t>
    <rPh sb="1" eb="4">
      <t>チュウガッコウ</t>
    </rPh>
    <rPh sb="4" eb="5">
      <t>ケイ</t>
    </rPh>
    <phoneticPr fontId="13"/>
  </si>
  <si>
    <t>学校数</t>
    <rPh sb="0" eb="2">
      <t>ガッコウ</t>
    </rPh>
    <rPh sb="2" eb="3">
      <t>カズ</t>
    </rPh>
    <phoneticPr fontId="13"/>
  </si>
  <si>
    <t>【総計】</t>
    <rPh sb="1" eb="3">
      <t>ソウケイ</t>
    </rPh>
    <phoneticPr fontId="13"/>
  </si>
  <si>
    <t>各項目の男女の太枠部分をコピー、報告１シートの該当枠で「形式を選択して貼り付け」の「値」で貼り付け。</t>
    <rPh sb="0" eb="3">
      <t>カクコウモク</t>
    </rPh>
    <rPh sb="4" eb="6">
      <t>ダンジョ</t>
    </rPh>
    <rPh sb="7" eb="9">
      <t>フトワク</t>
    </rPh>
    <rPh sb="9" eb="11">
      <t>ブブン</t>
    </rPh>
    <rPh sb="16" eb="18">
      <t>ホウコク</t>
    </rPh>
    <rPh sb="23" eb="25">
      <t>ガイトウ</t>
    </rPh>
    <rPh sb="25" eb="26">
      <t>ワク</t>
    </rPh>
    <rPh sb="28" eb="30">
      <t>ケイシキ</t>
    </rPh>
    <rPh sb="31" eb="33">
      <t>センタク</t>
    </rPh>
    <rPh sb="35" eb="36">
      <t>ハ</t>
    </rPh>
    <rPh sb="37" eb="38">
      <t>ツ</t>
    </rPh>
    <rPh sb="42" eb="43">
      <t>アタイ</t>
    </rPh>
    <rPh sb="45" eb="46">
      <t>ハ</t>
    </rPh>
    <rPh sb="47" eb="48">
      <t>ツ</t>
    </rPh>
    <phoneticPr fontId="13"/>
  </si>
  <si>
    <t>学校数</t>
    <rPh sb="0" eb="2">
      <t>ガッコウ</t>
    </rPh>
    <rPh sb="2" eb="3">
      <t>スウ</t>
    </rPh>
    <phoneticPr fontId="13"/>
  </si>
  <si>
    <t>%</t>
    <phoneticPr fontId="13"/>
  </si>
  <si>
    <t>総計</t>
    <rPh sb="0" eb="2">
      <t>ソウケイ</t>
    </rPh>
    <phoneticPr fontId="13"/>
  </si>
  <si>
    <t>人数</t>
  </si>
  <si>
    <t>(</t>
    <phoneticPr fontId="2"/>
  </si>
  <si>
    <t>（当該ソフトは、名前、生年月日、測定日、身長（cm）、体重（ｋｇ）を入力すれば、３歳以上の肥満度判定区分を簡単に確認できます。）</t>
    <phoneticPr fontId="13"/>
  </si>
  <si>
    <t>　申込み・問い合わせ先メールアドレス 　thidemi@nibiohn.go.jp</t>
    <rPh sb="1" eb="3">
      <t>モウシコミ</t>
    </rPh>
    <rPh sb="5" eb="6">
      <t>ト</t>
    </rPh>
    <rPh sb="7" eb="8">
      <t>ア</t>
    </rPh>
    <rPh sb="10" eb="11">
      <t>サキ</t>
    </rPh>
    <phoneticPr fontId="13"/>
  </si>
  <si>
    <t>○　「３歳以上の幼児の肥満度判定区分の簡易ソフト」
　　　（国立保健医療科学院の掲載ページにリンク）</t>
    <rPh sb="4" eb="5">
      <t>サイ</t>
    </rPh>
    <rPh sb="5" eb="7">
      <t>イジョウ</t>
    </rPh>
    <phoneticPr fontId="13"/>
  </si>
  <si>
    <t>No.4</t>
    <phoneticPr fontId="13"/>
  </si>
  <si>
    <t>学年等</t>
    <rPh sb="0" eb="2">
      <t>ガクネン</t>
    </rPh>
    <rPh sb="2" eb="3">
      <t>ナド</t>
    </rPh>
    <phoneticPr fontId="13"/>
  </si>
  <si>
    <r>
      <t>No.5</t>
    </r>
    <r>
      <rPr>
        <sz val="10"/>
        <rFont val="ＭＳ Ｐゴシック"/>
        <family val="2"/>
        <charset val="128"/>
      </rPr>
      <t>　食物アレルギー
　　　の</t>
    </r>
    <r>
      <rPr>
        <sz val="10"/>
        <rFont val="ＭＳ Ｐゴシック"/>
        <family val="3"/>
        <charset val="128"/>
      </rPr>
      <t>把握</t>
    </r>
    <rPh sb="17" eb="19">
      <t>ハアク</t>
    </rPh>
    <phoneticPr fontId="1"/>
  </si>
  <si>
    <r>
      <t>No.6　</t>
    </r>
    <r>
      <rPr>
        <sz val="10"/>
        <rFont val="ＭＳ Ｐゴシック"/>
        <family val="3"/>
        <charset val="128"/>
      </rPr>
      <t>給与栄養目標量
　　　　の設定根拠</t>
    </r>
    <rPh sb="5" eb="7">
      <t>キュウヨ</t>
    </rPh>
    <rPh sb="7" eb="9">
      <t>エイヨウ</t>
    </rPh>
    <rPh sb="9" eb="11">
      <t>モクヒョウ</t>
    </rPh>
    <rPh sb="11" eb="12">
      <t>リョウ</t>
    </rPh>
    <phoneticPr fontId="3"/>
  </si>
  <si>
    <r>
      <t xml:space="preserve">その他の根拠に基づき作成している （ </t>
    </r>
    <r>
      <rPr>
        <sz val="9"/>
        <rFont val="ＭＳ Ｐ明朝"/>
        <family val="1"/>
        <charset val="128"/>
      </rPr>
      <t>具体的に：</t>
    </r>
    <rPh sb="2" eb="3">
      <t>タ</t>
    </rPh>
    <rPh sb="4" eb="6">
      <t>コンキョ</t>
    </rPh>
    <rPh sb="7" eb="8">
      <t>モト</t>
    </rPh>
    <rPh sb="10" eb="12">
      <t>サクセイ</t>
    </rPh>
    <rPh sb="19" eb="22">
      <t>グタイテキ</t>
    </rPh>
    <phoneticPr fontId="1"/>
  </si>
  <si>
    <r>
      <t>No.7　</t>
    </r>
    <r>
      <rPr>
        <sz val="10"/>
        <rFont val="ＭＳ Ｐゴシック"/>
        <family val="3"/>
        <charset val="128"/>
      </rPr>
      <t>給与栄養目標量
　　　　の設定方法</t>
    </r>
    <rPh sb="5" eb="7">
      <t>キュウヨ</t>
    </rPh>
    <rPh sb="7" eb="9">
      <t>エイヨウ</t>
    </rPh>
    <rPh sb="9" eb="11">
      <t>モクヒョウ</t>
    </rPh>
    <rPh sb="11" eb="12">
      <t>リョウ</t>
    </rPh>
    <rPh sb="20" eb="22">
      <t>ホウホウ</t>
    </rPh>
    <phoneticPr fontId="3"/>
  </si>
  <si>
    <r>
      <t>その他（</t>
    </r>
    <r>
      <rPr>
        <sz val="9"/>
        <rFont val="ＭＳ Ｐ明朝"/>
        <family val="1"/>
        <charset val="128"/>
      </rPr>
      <t>具体的に：</t>
    </r>
    <phoneticPr fontId="1"/>
  </si>
  <si>
    <r>
      <t>No.8</t>
    </r>
    <r>
      <rPr>
        <sz val="10"/>
        <rFont val="ＭＳ Ｐゴシック"/>
        <family val="2"/>
        <charset val="128"/>
      </rPr>
      <t>　給与栄養目標量と給与栄養量</t>
    </r>
    <phoneticPr fontId="3"/>
  </si>
  <si>
    <t>(kcal)</t>
    <phoneticPr fontId="3"/>
  </si>
  <si>
    <t>(㎍RAE)</t>
    <phoneticPr fontId="3"/>
  </si>
  <si>
    <r>
      <t>No.10　</t>
    </r>
    <r>
      <rPr>
        <sz val="10"/>
        <rFont val="ＭＳ Ｐゴシック"/>
        <family val="2"/>
        <charset val="128"/>
      </rPr>
      <t>食事の基準
　　　　（給与栄養目標
　　　　量）の 評価
　　　　（複数可）</t>
    </r>
    <rPh sb="21" eb="23">
      <t>モクヒョウ</t>
    </rPh>
    <phoneticPr fontId="1"/>
  </si>
  <si>
    <r>
      <t>No.11</t>
    </r>
    <r>
      <rPr>
        <sz val="10"/>
        <rFont val="ＭＳ Ｐゴシック"/>
        <family val="2"/>
        <charset val="128"/>
      </rPr>
      <t>　嗜好等の把握
　　　　（複数可）</t>
    </r>
    <rPh sb="6" eb="8">
      <t>シコウ</t>
    </rPh>
    <rPh sb="8" eb="9">
      <t>トウ</t>
    </rPh>
    <rPh sb="10" eb="12">
      <t>ハアク</t>
    </rPh>
    <phoneticPr fontId="1"/>
  </si>
  <si>
    <r>
      <t>No.13　</t>
    </r>
    <r>
      <rPr>
        <sz val="10"/>
        <rFont val="ＭＳ Ｐゴシック"/>
        <family val="2"/>
        <charset val="128"/>
      </rPr>
      <t>栄養情報の提
　　　　供</t>
    </r>
    <phoneticPr fontId="1"/>
  </si>
  <si>
    <t>栄養食事指導の実施</t>
    <rPh sb="0" eb="2">
      <t>エイヨウ</t>
    </rPh>
    <rPh sb="2" eb="4">
      <t>ショクジ</t>
    </rPh>
    <rPh sb="4" eb="6">
      <t>シドウ</t>
    </rPh>
    <rPh sb="7" eb="9">
      <t>ジッシ</t>
    </rPh>
    <phoneticPr fontId="1"/>
  </si>
  <si>
    <t>個人（</t>
    <rPh sb="0" eb="2">
      <t>コジン</t>
    </rPh>
    <phoneticPr fontId="1"/>
  </si>
  <si>
    <t>）回</t>
    <rPh sb="1" eb="2">
      <t>カイ</t>
    </rPh>
    <phoneticPr fontId="1"/>
  </si>
  <si>
    <t>集団（</t>
    <rPh sb="0" eb="2">
      <t>シュウダン</t>
    </rPh>
    <phoneticPr fontId="1"/>
  </si>
  <si>
    <t>情報提供の実施</t>
    <rPh sb="5" eb="7">
      <t>ジッシ</t>
    </rPh>
    <phoneticPr fontId="1"/>
  </si>
  <si>
    <t>委託事業者名（</t>
    <rPh sb="0" eb="2">
      <t>イタク</t>
    </rPh>
    <rPh sb="2" eb="5">
      <t>ジギョウシャ</t>
    </rPh>
    <rPh sb="5" eb="6">
      <t>メイ</t>
    </rPh>
    <phoneticPr fontId="1"/>
  </si>
  <si>
    <r>
      <t>No.15　災害時等の</t>
    </r>
    <r>
      <rPr>
        <sz val="10"/>
        <rFont val="ＭＳ Ｐゴシック"/>
        <family val="2"/>
        <charset val="128"/>
      </rPr>
      <t>対応体制</t>
    </r>
    <rPh sb="6" eb="9">
      <t>サイガイジ</t>
    </rPh>
    <rPh sb="9" eb="10">
      <t>トウ</t>
    </rPh>
    <phoneticPr fontId="1"/>
  </si>
  <si>
    <r>
      <t>No.16</t>
    </r>
    <r>
      <rPr>
        <sz val="10"/>
        <rFont val="ＭＳ Ｐゴシック"/>
        <family val="2"/>
        <charset val="128"/>
      </rPr>
      <t>　設備等の整備状況</t>
    </r>
    <phoneticPr fontId="1"/>
  </si>
  <si>
    <t>1日(</t>
    <rPh sb="1" eb="2">
      <t>ニチ</t>
    </rPh>
    <phoneticPr fontId="1"/>
  </si>
  <si>
    <t>)食</t>
    <rPh sb="1" eb="2">
      <t>ショク</t>
    </rPh>
    <phoneticPr fontId="1"/>
  </si>
  <si>
    <t>)日分</t>
    <rPh sb="1" eb="3">
      <t>ニチブン</t>
    </rPh>
    <phoneticPr fontId="1"/>
  </si>
  <si>
    <r>
      <t>No.17</t>
    </r>
    <r>
      <rPr>
        <sz val="10"/>
        <rFont val="ＭＳ Ｐゴシック"/>
        <family val="2"/>
        <charset val="128"/>
      </rPr>
      <t>　</t>
    </r>
    <r>
      <rPr>
        <sz val="10"/>
        <rFont val="ＭＳ Ｐゴシック"/>
        <family val="3"/>
        <charset val="128"/>
      </rPr>
      <t>給食会議</t>
    </r>
    <r>
      <rPr>
        <sz val="10"/>
        <rFont val="ＭＳ Ｐゴシック"/>
        <family val="2"/>
        <charset val="128"/>
      </rPr>
      <t>実施
　　　　状況</t>
    </r>
    <rPh sb="6" eb="8">
      <t>キュウショク</t>
    </rPh>
    <rPh sb="8" eb="10">
      <t>カイギ</t>
    </rPh>
    <rPh sb="10" eb="12">
      <t>ジッシ</t>
    </rPh>
    <rPh sb="17" eb="19">
      <t>ジョウキョウ</t>
    </rPh>
    <phoneticPr fontId="1"/>
  </si>
  <si>
    <r>
      <t>No.18　会議</t>
    </r>
    <r>
      <rPr>
        <sz val="10"/>
        <rFont val="ＭＳ Ｐゴシック"/>
        <family val="2"/>
        <charset val="128"/>
      </rPr>
      <t>構成メン
　　　　バー</t>
    </r>
    <rPh sb="6" eb="8">
      <t>カイギ</t>
    </rPh>
    <rPh sb="8" eb="10">
      <t>コウセイ</t>
    </rPh>
    <phoneticPr fontId="1"/>
  </si>
  <si>
    <t>No.19　給食数・定員数等</t>
    <rPh sb="6" eb="9">
      <t>キュウショクスウ</t>
    </rPh>
    <rPh sb="10" eb="13">
      <t>テイインスウ</t>
    </rPh>
    <rPh sb="13" eb="14">
      <t>トウ</t>
    </rPh>
    <phoneticPr fontId="2"/>
  </si>
  <si>
    <t>　　別に定める場合を除き、毎年度６月の実績について報告してください。</t>
    <rPh sb="2" eb="3">
      <t>ベツ</t>
    </rPh>
    <rPh sb="4" eb="5">
      <t>サダ</t>
    </rPh>
    <rPh sb="7" eb="9">
      <t>バアイ</t>
    </rPh>
    <rPh sb="10" eb="11">
      <t>ノゾ</t>
    </rPh>
    <rPh sb="13" eb="16">
      <t>マイネンド</t>
    </rPh>
    <rPh sb="17" eb="18">
      <t>ツキ</t>
    </rPh>
    <phoneticPr fontId="13"/>
  </si>
  <si>
    <r>
      <rPr>
        <sz val="11"/>
        <rFont val="ＭＳ Ｐゴシック"/>
        <family val="3"/>
        <charset val="128"/>
      </rPr>
      <t>　</t>
    </r>
    <r>
      <rPr>
        <u/>
        <sz val="11"/>
        <rFont val="ＭＳ Ｐゴシック"/>
        <family val="3"/>
        <charset val="128"/>
      </rPr>
      <t>https://www.niph.go.jp/soshiki/07shougai/hatsuiku/</t>
    </r>
    <phoneticPr fontId="13"/>
  </si>
  <si>
    <t xml:space="preserve"> ○　「児童・生徒の肥満度判定簡易ソフト」
　　　　（独立行政法人 国立健康・栄養研究所の掲載ページにリンク）</t>
    <rPh sb="4" eb="6">
      <t>ジドウ</t>
    </rPh>
    <rPh sb="7" eb="9">
      <t>セイト</t>
    </rPh>
    <rPh sb="10" eb="13">
      <t>ヒマンド</t>
    </rPh>
    <rPh sb="13" eb="15">
      <t>ハンテイ</t>
    </rPh>
    <rPh sb="15" eb="17">
      <t>カンイ</t>
    </rPh>
    <rPh sb="27" eb="29">
      <t>ドクリツ</t>
    </rPh>
    <rPh sb="29" eb="31">
      <t>ギョウセイ</t>
    </rPh>
    <rPh sb="31" eb="33">
      <t>ホウジン</t>
    </rPh>
    <rPh sb="34" eb="36">
      <t>コクリツ</t>
    </rPh>
    <rPh sb="36" eb="38">
      <t>ケンコウ</t>
    </rPh>
    <rPh sb="39" eb="41">
      <t>エイヨウ</t>
    </rPh>
    <rPh sb="41" eb="44">
      <t>ケンキュウショ</t>
    </rPh>
    <rPh sb="45" eb="47">
      <t>ケイサイ</t>
    </rPh>
    <phoneticPr fontId="13"/>
  </si>
  <si>
    <r>
      <rPr>
        <sz val="11"/>
        <rFont val="ＭＳ Ｐゴシック"/>
        <family val="3"/>
        <charset val="128"/>
      </rPr>
      <t>　</t>
    </r>
    <r>
      <rPr>
        <u/>
        <sz val="11"/>
        <rFont val="ＭＳ Ｐゴシック"/>
        <family val="3"/>
        <charset val="128"/>
      </rPr>
      <t>https://www.nibiohn.go.jp/eiken/prpgrams/eiyo_shokuiku.html</t>
    </r>
    <phoneticPr fontId="13"/>
  </si>
  <si>
    <t>把握しているにチェックをした場合は、対応内容をチェックしてください。（複数回答可）</t>
    <rPh sb="0" eb="2">
      <t>ハアク</t>
    </rPh>
    <rPh sb="18" eb="20">
      <t>タイオウ</t>
    </rPh>
    <rPh sb="20" eb="22">
      <t>ナイヨウ</t>
    </rPh>
    <rPh sb="35" eb="37">
      <t>フクスウ</t>
    </rPh>
    <rPh sb="37" eb="40">
      <t>カイトウカ</t>
    </rPh>
    <phoneticPr fontId="13"/>
  </si>
  <si>
    <t>給与栄養目標量の設定根拠</t>
    <rPh sb="0" eb="2">
      <t>キュウヨ</t>
    </rPh>
    <rPh sb="2" eb="4">
      <t>エイヨウ</t>
    </rPh>
    <rPh sb="4" eb="6">
      <t>モクヒョウ</t>
    </rPh>
    <rPh sb="6" eb="7">
      <t>リョウ</t>
    </rPh>
    <rPh sb="8" eb="10">
      <t>セッテイ</t>
    </rPh>
    <rPh sb="10" eb="12">
      <t>コンキョ</t>
    </rPh>
    <phoneticPr fontId="13"/>
  </si>
  <si>
    <t>給与栄養目標量の設定方法</t>
    <rPh sb="0" eb="2">
      <t>キュウヨ</t>
    </rPh>
    <rPh sb="2" eb="4">
      <t>エイヨウ</t>
    </rPh>
    <rPh sb="4" eb="6">
      <t>モクヒョウ</t>
    </rPh>
    <rPh sb="6" eb="7">
      <t>リョウ</t>
    </rPh>
    <phoneticPr fontId="13"/>
  </si>
  <si>
    <t>　残食調査などにより全体の状況を把握している場合は、「全体的に把握している」にチェックをし、調査の回数（例：年○回）と方法を記載してください。</t>
    <rPh sb="1" eb="2">
      <t>ザン</t>
    </rPh>
    <rPh sb="2" eb="3">
      <t>ショク</t>
    </rPh>
    <rPh sb="3" eb="5">
      <t>チョウサ</t>
    </rPh>
    <rPh sb="59" eb="61">
      <t>ホウホウ</t>
    </rPh>
    <phoneticPr fontId="13"/>
  </si>
  <si>
    <t>　アンケートなどにより全体の状況を把握している場合は、「全体的に把握している」にチェックをし、調査の回数（例：年○回）と方法を記載してください。</t>
    <rPh sb="50" eb="52">
      <t>カイスウ</t>
    </rPh>
    <rPh sb="53" eb="54">
      <t>レイ</t>
    </rPh>
    <rPh sb="55" eb="56">
      <t>ネン</t>
    </rPh>
    <rPh sb="57" eb="58">
      <t>カイ</t>
    </rPh>
    <phoneticPr fontId="13"/>
  </si>
  <si>
    <t>　掲示している場合は、表示している項目をチェックしてください。</t>
    <rPh sb="1" eb="3">
      <t>ケイジ</t>
    </rPh>
    <rPh sb="7" eb="9">
      <t>バアイ</t>
    </rPh>
    <rPh sb="11" eb="13">
      <t>ヒョウジ</t>
    </rPh>
    <rPh sb="17" eb="19">
      <t>コウモク</t>
    </rPh>
    <phoneticPr fontId="13"/>
  </si>
  <si>
    <t>　利用者に対する栄養指導の実施の有無等について、該当するものにチェックをし、前年度（年間）の実施延べ回数を記載してください。</t>
    <rPh sb="1" eb="4">
      <t>リヨウシャ</t>
    </rPh>
    <rPh sb="8" eb="10">
      <t>エイヨウ</t>
    </rPh>
    <rPh sb="10" eb="12">
      <t>シドウ</t>
    </rPh>
    <rPh sb="13" eb="15">
      <t>ジッシ</t>
    </rPh>
    <rPh sb="16" eb="18">
      <t>ウム</t>
    </rPh>
    <rPh sb="18" eb="19">
      <t>トウ</t>
    </rPh>
    <rPh sb="24" eb="26">
      <t>ガイトウ</t>
    </rPh>
    <rPh sb="38" eb="41">
      <t>ゼンネンド</t>
    </rPh>
    <rPh sb="42" eb="44">
      <t>ネンカン</t>
    </rPh>
    <rPh sb="46" eb="48">
      <t>ジッシ</t>
    </rPh>
    <rPh sb="48" eb="49">
      <t>ノ</t>
    </rPh>
    <rPh sb="50" eb="52">
      <t>カイスウ</t>
    </rPh>
    <rPh sb="53" eb="55">
      <t>キサイ</t>
    </rPh>
    <phoneticPr fontId="13"/>
  </si>
  <si>
    <t>　情報提供の実施の有無について、該当するものにチェックをし、有の場合は、該当する項目をチェックしてください。（複数回答可）。</t>
    <rPh sb="1" eb="3">
      <t>ジョウホウ</t>
    </rPh>
    <rPh sb="3" eb="5">
      <t>テイキョウ</t>
    </rPh>
    <rPh sb="6" eb="8">
      <t>ジッシ</t>
    </rPh>
    <rPh sb="9" eb="11">
      <t>ウム</t>
    </rPh>
    <rPh sb="16" eb="18">
      <t>ガイトウ</t>
    </rPh>
    <phoneticPr fontId="13"/>
  </si>
  <si>
    <t>　給食業務の委託の有無について、該当するものにチェックし、有の場合は、委託契約書の有無のチェックと、委託事業者名を記載してください。</t>
    <rPh sb="1" eb="3">
      <t>キュウショク</t>
    </rPh>
    <rPh sb="3" eb="5">
      <t>ギョウム</t>
    </rPh>
    <rPh sb="6" eb="8">
      <t>イタク</t>
    </rPh>
    <rPh sb="9" eb="11">
      <t>ウム</t>
    </rPh>
    <rPh sb="16" eb="18">
      <t>ガイトウ</t>
    </rPh>
    <rPh sb="29" eb="30">
      <t>アリ</t>
    </rPh>
    <rPh sb="31" eb="33">
      <t>バアイ</t>
    </rPh>
    <rPh sb="35" eb="37">
      <t>イタク</t>
    </rPh>
    <rPh sb="37" eb="40">
      <t>ケイヤクショ</t>
    </rPh>
    <rPh sb="41" eb="43">
      <t>ウム</t>
    </rPh>
    <rPh sb="50" eb="52">
      <t>イタク</t>
    </rPh>
    <rPh sb="52" eb="55">
      <t>ジギョウシャ</t>
    </rPh>
    <rPh sb="55" eb="56">
      <t>メイ</t>
    </rPh>
    <rPh sb="57" eb="59">
      <t>キサイ</t>
    </rPh>
    <phoneticPr fontId="13"/>
  </si>
  <si>
    <t>　災害時等（災害や事故、食中毒等）における食事提供マニュアル、連絡網、食事の供給体制の有無について、該当するものにチェックをしてください。</t>
    <rPh sb="1" eb="4">
      <t>サイガイジ</t>
    </rPh>
    <rPh sb="4" eb="5">
      <t>トウ</t>
    </rPh>
    <rPh sb="6" eb="8">
      <t>サイガイ</t>
    </rPh>
    <rPh sb="9" eb="11">
      <t>ジコ</t>
    </rPh>
    <rPh sb="12" eb="15">
      <t>ショクチュウドク</t>
    </rPh>
    <rPh sb="15" eb="16">
      <t>トウ</t>
    </rPh>
    <rPh sb="21" eb="23">
      <t>ショクジ</t>
    </rPh>
    <rPh sb="23" eb="25">
      <t>テイキョウ</t>
    </rPh>
    <rPh sb="31" eb="34">
      <t>レンラクモウ</t>
    </rPh>
    <rPh sb="35" eb="37">
      <t>ショクジ</t>
    </rPh>
    <rPh sb="38" eb="40">
      <t>キョウキュウ</t>
    </rPh>
    <rPh sb="40" eb="42">
      <t>タイセイ</t>
    </rPh>
    <rPh sb="43" eb="45">
      <t>ウム</t>
    </rPh>
    <rPh sb="50" eb="52">
      <t>ガイトウ</t>
    </rPh>
    <phoneticPr fontId="13"/>
  </si>
  <si>
    <t>給食数・定員数等</t>
    <rPh sb="4" eb="7">
      <t>テイインスウ</t>
    </rPh>
    <rPh sb="7" eb="8">
      <t>トウ</t>
    </rPh>
    <phoneticPr fontId="13"/>
  </si>
  <si>
    <t>　毎年度６月１日現在の給食提供人数及び定員又は開始届の食数を記載してください。</t>
    <rPh sb="1" eb="4">
      <t>マイネンド</t>
    </rPh>
    <rPh sb="7" eb="8">
      <t>ヒ</t>
    </rPh>
    <rPh sb="8" eb="10">
      <t>ゲンザイ</t>
    </rPh>
    <rPh sb="11" eb="13">
      <t>キュウショク</t>
    </rPh>
    <rPh sb="13" eb="15">
      <t>テイキョウ</t>
    </rPh>
    <rPh sb="15" eb="17">
      <t>ニンズウ</t>
    </rPh>
    <rPh sb="17" eb="18">
      <t>オヨ</t>
    </rPh>
    <rPh sb="30" eb="32">
      <t>キサイ</t>
    </rPh>
    <phoneticPr fontId="13"/>
  </si>
  <si>
    <t>*</t>
    <phoneticPr fontId="2"/>
  </si>
  <si>
    <t>*</t>
    <phoneticPr fontId="2"/>
  </si>
  <si>
    <t>*</t>
    <phoneticPr fontId="2"/>
  </si>
  <si>
    <t>（認定こども園の場合：類型）</t>
    <rPh sb="1" eb="3">
      <t>ニンテイ</t>
    </rPh>
    <rPh sb="6" eb="7">
      <t>エン</t>
    </rPh>
    <rPh sb="8" eb="10">
      <t>バアイ</t>
    </rPh>
    <rPh sb="11" eb="13">
      <t>ルイケイ</t>
    </rPh>
    <phoneticPr fontId="2"/>
  </si>
  <si>
    <t>　</t>
  </si>
  <si>
    <t>学校用　児福用No.9　病院用　老福等用　事業所用No.10</t>
    <rPh sb="0" eb="2">
      <t>ガッコウ</t>
    </rPh>
    <rPh sb="2" eb="3">
      <t>ヨウ</t>
    </rPh>
    <rPh sb="4" eb="5">
      <t>ジ</t>
    </rPh>
    <rPh sb="5" eb="6">
      <t>フク</t>
    </rPh>
    <rPh sb="6" eb="7">
      <t>ヨウ</t>
    </rPh>
    <rPh sb="21" eb="24">
      <t>ジギョウショ</t>
    </rPh>
    <rPh sb="24" eb="25">
      <t>ヨウ</t>
    </rPh>
    <phoneticPr fontId="13"/>
  </si>
  <si>
    <t>学校用　児福用No.10　　病院用　老福等用　事業所用No.11</t>
    <rPh sb="0" eb="2">
      <t>ガッコウ</t>
    </rPh>
    <rPh sb="2" eb="3">
      <t>ヨウ</t>
    </rPh>
    <rPh sb="4" eb="6">
      <t>ジフク</t>
    </rPh>
    <rPh sb="6" eb="7">
      <t>ヨウ</t>
    </rPh>
    <rPh sb="14" eb="16">
      <t>ビョウイン</t>
    </rPh>
    <rPh sb="16" eb="17">
      <t>ヨウ</t>
    </rPh>
    <rPh sb="18" eb="19">
      <t>ロウ</t>
    </rPh>
    <rPh sb="19" eb="21">
      <t>フクトウ</t>
    </rPh>
    <rPh sb="21" eb="22">
      <t>ヨウ</t>
    </rPh>
    <phoneticPr fontId="13"/>
  </si>
  <si>
    <t>学校用　児福用No.15　病院用　老福等用　事業所用No.17</t>
    <phoneticPr fontId="3"/>
  </si>
  <si>
    <t>学校用　児福用No.16　病院用　老福等用　事業所用No.18</t>
    <rPh sb="0" eb="2">
      <t>ガッコウ</t>
    </rPh>
    <phoneticPr fontId="13"/>
  </si>
  <si>
    <t>学校用　児福用No.17　病院用　老福等用　事業所用No.19</t>
    <phoneticPr fontId="13"/>
  </si>
  <si>
    <t>学校用　児福用No.18　病院用　老福等用　事業所用No.20</t>
    <phoneticPr fontId="13"/>
  </si>
  <si>
    <t>児福用No.19　病院用　老福等用　事業所用No.21</t>
    <rPh sb="9" eb="11">
      <t>ビョウイン</t>
    </rPh>
    <rPh sb="11" eb="12">
      <t>ヨウ</t>
    </rPh>
    <rPh sb="13" eb="14">
      <t>ロウ</t>
    </rPh>
    <rPh sb="14" eb="15">
      <t>フク</t>
    </rPh>
    <rPh sb="15" eb="16">
      <t>トウ</t>
    </rPh>
    <rPh sb="16" eb="17">
      <t>ヨウ</t>
    </rPh>
    <phoneticPr fontId="13"/>
  </si>
  <si>
    <t>病院用No.9</t>
    <rPh sb="0" eb="2">
      <t>ビョウイン</t>
    </rPh>
    <rPh sb="2" eb="3">
      <t>ヨウ</t>
    </rPh>
    <phoneticPr fontId="13"/>
  </si>
  <si>
    <t>治療食基準</t>
    <rPh sb="0" eb="2">
      <t>チリョウ</t>
    </rPh>
    <rPh sb="2" eb="3">
      <t>ショク</t>
    </rPh>
    <rPh sb="3" eb="5">
      <t>キジュン</t>
    </rPh>
    <phoneticPr fontId="13"/>
  </si>
  <si>
    <t>最終改定
年月日</t>
    <rPh sb="0" eb="2">
      <t>サイシュウ</t>
    </rPh>
    <rPh sb="2" eb="4">
      <t>カイテイ</t>
    </rPh>
    <rPh sb="5" eb="8">
      <t>ネンガッピ</t>
    </rPh>
    <phoneticPr fontId="13"/>
  </si>
  <si>
    <t>治療食区分</t>
    <rPh sb="0" eb="3">
      <t>チリョウショク</t>
    </rPh>
    <rPh sb="3" eb="5">
      <t>クブン</t>
    </rPh>
    <phoneticPr fontId="13"/>
  </si>
  <si>
    <t>病態別</t>
    <rPh sb="0" eb="3">
      <t>ビョウタイベツ</t>
    </rPh>
    <phoneticPr fontId="13"/>
  </si>
  <si>
    <t>成分栄養別</t>
    <rPh sb="0" eb="2">
      <t>セイブン</t>
    </rPh>
    <rPh sb="2" eb="4">
      <t>エイヨウ</t>
    </rPh>
    <rPh sb="4" eb="5">
      <t>ベツ</t>
    </rPh>
    <phoneticPr fontId="13"/>
  </si>
  <si>
    <t>病態成分併用</t>
    <rPh sb="0" eb="2">
      <t>ビョウタイ</t>
    </rPh>
    <rPh sb="2" eb="4">
      <t>セイブン</t>
    </rPh>
    <rPh sb="4" eb="6">
      <t>ヘイヨウ</t>
    </rPh>
    <phoneticPr fontId="13"/>
  </si>
  <si>
    <t>治療食基準最終改定</t>
    <rPh sb="0" eb="3">
      <t>チリョウショク</t>
    </rPh>
    <rPh sb="3" eb="5">
      <t>キジュン</t>
    </rPh>
    <rPh sb="5" eb="7">
      <t>サイシュウ</t>
    </rPh>
    <rPh sb="7" eb="9">
      <t>カイテイ</t>
    </rPh>
    <phoneticPr fontId="27"/>
  </si>
  <si>
    <t>治療食：病態別</t>
    <rPh sb="0" eb="3">
      <t>チリョウショク</t>
    </rPh>
    <rPh sb="4" eb="6">
      <t>ビョウタイ</t>
    </rPh>
    <rPh sb="6" eb="7">
      <t>ベツ</t>
    </rPh>
    <phoneticPr fontId="27"/>
  </si>
  <si>
    <t>治療食：成分別</t>
    <rPh sb="0" eb="3">
      <t>チリョウショク</t>
    </rPh>
    <rPh sb="4" eb="6">
      <t>セイブン</t>
    </rPh>
    <rPh sb="6" eb="7">
      <t>ベツ</t>
    </rPh>
    <phoneticPr fontId="27"/>
  </si>
  <si>
    <t>治療食：併用</t>
    <rPh sb="0" eb="3">
      <t>チリョウショク</t>
    </rPh>
    <rPh sb="4" eb="6">
      <t>ヘイヨウ</t>
    </rPh>
    <phoneticPr fontId="27"/>
  </si>
  <si>
    <t>治療食：その他</t>
    <rPh sb="0" eb="3">
      <t>チリョウショク</t>
    </rPh>
    <rPh sb="6" eb="7">
      <t>タ</t>
    </rPh>
    <phoneticPr fontId="27"/>
  </si>
  <si>
    <t>-</t>
    <phoneticPr fontId="13"/>
  </si>
  <si>
    <t>病院用　老福等用　事業所用No.8</t>
    <rPh sb="0" eb="2">
      <t>ビョウイン</t>
    </rPh>
    <rPh sb="2" eb="3">
      <t>ヨウ</t>
    </rPh>
    <rPh sb="4" eb="5">
      <t>ロウ</t>
    </rPh>
    <rPh sb="5" eb="7">
      <t>フクトウ</t>
    </rPh>
    <rPh sb="7" eb="8">
      <t>ヨウ</t>
    </rPh>
    <rPh sb="13" eb="14">
      <t>ショヨウ</t>
    </rPh>
    <phoneticPr fontId="13"/>
  </si>
  <si>
    <t>学校用　児福用No.11　病院用　老福等用No.13　事業所用No.12</t>
    <rPh sb="0" eb="2">
      <t>ガッコウ</t>
    </rPh>
    <rPh sb="2" eb="3">
      <t>ヨウ</t>
    </rPh>
    <rPh sb="4" eb="6">
      <t>ジフク</t>
    </rPh>
    <rPh sb="6" eb="7">
      <t>ヨウ</t>
    </rPh>
    <rPh sb="13" eb="15">
      <t>ビョウイン</t>
    </rPh>
    <rPh sb="15" eb="16">
      <t>ヨウ</t>
    </rPh>
    <rPh sb="17" eb="18">
      <t>ロウ</t>
    </rPh>
    <rPh sb="18" eb="20">
      <t>フクトウ</t>
    </rPh>
    <rPh sb="20" eb="21">
      <t>ヨウ</t>
    </rPh>
    <phoneticPr fontId="13"/>
  </si>
  <si>
    <t>学校用　児福用No.12　病院用　老福等用No.14　事業所用No.13</t>
    <rPh sb="0" eb="2">
      <t>ガッコウ</t>
    </rPh>
    <rPh sb="2" eb="3">
      <t>ヨウ</t>
    </rPh>
    <rPh sb="4" eb="5">
      <t>コ</t>
    </rPh>
    <rPh sb="5" eb="6">
      <t>ビョウジ</t>
    </rPh>
    <rPh sb="6" eb="7">
      <t>ヨウ</t>
    </rPh>
    <rPh sb="13" eb="15">
      <t>ビョウイン</t>
    </rPh>
    <rPh sb="15" eb="16">
      <t>ヨウ</t>
    </rPh>
    <rPh sb="17" eb="18">
      <t>ロウ</t>
    </rPh>
    <rPh sb="18" eb="20">
      <t>フクトウ</t>
    </rPh>
    <rPh sb="20" eb="21">
      <t>ヨウ</t>
    </rPh>
    <phoneticPr fontId="13"/>
  </si>
  <si>
    <t>学校用　児福用No.13　病院用　老福等用No.15　事業所用No.14</t>
    <phoneticPr fontId="13"/>
  </si>
  <si>
    <t>学校用　児福用No.14　病院用　老福等用No.16　事業所用No.15</t>
    <phoneticPr fontId="13"/>
  </si>
  <si>
    <t>No.22以降（学校No.20以降）集計　対象外</t>
    <rPh sb="5" eb="7">
      <t>イコウ</t>
    </rPh>
    <rPh sb="8" eb="10">
      <t>ガッコウ</t>
    </rPh>
    <rPh sb="15" eb="17">
      <t>イコウ</t>
    </rPh>
    <rPh sb="18" eb="20">
      <t>シュウケイ</t>
    </rPh>
    <rPh sb="21" eb="24">
      <t>タイショウガイ</t>
    </rPh>
    <phoneticPr fontId="13"/>
  </si>
  <si>
    <t>NSTの実施</t>
    <rPh sb="4" eb="6">
      <t>ジッシ</t>
    </rPh>
    <phoneticPr fontId="13"/>
  </si>
  <si>
    <t>低栄養リスクレベルの把握</t>
    <rPh sb="0" eb="3">
      <t>テイエイヨウ</t>
    </rPh>
    <rPh sb="10" eb="12">
      <t>ハアク</t>
    </rPh>
    <phoneticPr fontId="13"/>
  </si>
  <si>
    <t>低栄養リスクレベルの人数</t>
    <rPh sb="0" eb="3">
      <t>テイエイヨウ</t>
    </rPh>
    <rPh sb="10" eb="12">
      <t>ニンズウ</t>
    </rPh>
    <phoneticPr fontId="13"/>
  </si>
  <si>
    <t>病院用No.12</t>
    <rPh sb="0" eb="2">
      <t>ビョウイン</t>
    </rPh>
    <rPh sb="2" eb="3">
      <t>ヨウ</t>
    </rPh>
    <phoneticPr fontId="13"/>
  </si>
  <si>
    <t>老福等用No.12</t>
    <rPh sb="0" eb="1">
      <t>ロウ</t>
    </rPh>
    <rPh sb="1" eb="2">
      <t>フク</t>
    </rPh>
    <rPh sb="2" eb="3">
      <t>トウ</t>
    </rPh>
    <rPh sb="3" eb="4">
      <t>ヨウ</t>
    </rPh>
    <phoneticPr fontId="13"/>
  </si>
  <si>
    <t>栄養マネジメント</t>
    <rPh sb="0" eb="2">
      <t>エイヨウ</t>
    </rPh>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</si>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</sst>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_ "/>
    <numFmt numFmtId="178" formatCode="0.0"/>
    <numFmt numFmtId="179" formatCode="00"/>
  </numFmts>
  <fonts count="51" x14ac:knownFonts="1">
    <font>
      <sz val="10"/>
      <color theme="1"/>
      <name val="ＭＳ Ｐゴシック"/>
      <family val="2"/>
      <charset val="128"/>
    </font>
    <font>
      <sz val="18"/>
      <color theme="3"/>
      <name val="游ゴシック Light"/>
      <family val="2"/>
      <charset val="128"/>
      <scheme val="major"/>
    </font>
    <font>
      <sz val="10"/>
      <color rgb="FFFF0000"/>
      <name val="ＭＳ Ｐゴシック"/>
      <family val="2"/>
      <charset val="128"/>
    </font>
    <font>
      <sz val="6"/>
      <name val="ＭＳ Ｐゴシック"/>
      <family val="2"/>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0"/>
      <name val="ＭＳ Ｐゴシック"/>
      <family val="2"/>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rgb="FFFFFF00"/>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color theme="1"/>
      <name val="ＭＳ Ｐゴシック"/>
      <family val="3"/>
      <charset val="128"/>
    </font>
    <font>
      <sz val="10"/>
      <name val="ＭＳ Ｐ明朝"/>
      <family val="1"/>
      <charset val="128"/>
    </font>
    <font>
      <sz val="20"/>
      <name val="ＭＳ Ｐゴシック"/>
      <family val="3"/>
      <charset val="128"/>
    </font>
    <font>
      <sz val="12"/>
      <name val="ＭＳ Ｐゴシック"/>
      <family val="3"/>
      <charset val="128"/>
    </font>
    <font>
      <sz val="11"/>
      <name val="ＭＳ Ｐ明朝"/>
      <family val="1"/>
      <charset val="128"/>
    </font>
    <font>
      <sz val="10"/>
      <name val="ＭＳ ゴシック"/>
      <family val="3"/>
      <charset val="128"/>
    </font>
    <font>
      <sz val="11"/>
      <name val="ＭＳ 明朝"/>
      <family val="1"/>
      <charset val="128"/>
    </font>
    <font>
      <sz val="9"/>
      <name val="ＭＳ Ｐ明朝"/>
      <family val="1"/>
      <charset val="128"/>
    </font>
    <font>
      <sz val="11"/>
      <color rgb="FFFF0000"/>
      <name val="ＭＳ Ｐゴシック"/>
      <family val="3"/>
      <charset val="128"/>
    </font>
    <font>
      <sz val="11"/>
      <color theme="1"/>
      <name val="ＭＳ Ｐゴシック"/>
      <family val="3"/>
      <charset val="128"/>
    </font>
    <font>
      <sz val="10"/>
      <color theme="7"/>
      <name val="ＭＳ Ｐゴシック"/>
      <family val="2"/>
      <charset val="128"/>
    </font>
    <font>
      <sz val="12"/>
      <color theme="7"/>
      <name val="HGS創英角ﾎﾟｯﾌﾟ体"/>
      <family val="3"/>
      <charset val="128"/>
    </font>
    <font>
      <sz val="11"/>
      <color theme="1"/>
      <name val="ＭＳ Ｐゴシック"/>
      <family val="2"/>
      <charset val="128"/>
    </font>
    <font>
      <sz val="14"/>
      <color rgb="FFFF0000"/>
      <name val="ＭＳ Ｐゴシック"/>
      <family val="3"/>
      <charset val="128"/>
    </font>
    <font>
      <sz val="10"/>
      <color rgb="FFFFFF00"/>
      <name val="ＭＳ Ｐゴシック"/>
      <family val="2"/>
      <charset val="128"/>
    </font>
    <font>
      <b/>
      <i/>
      <sz val="10"/>
      <name val="ＭＳ Ｐゴシック"/>
      <family val="3"/>
      <charset val="128"/>
    </font>
    <font>
      <b/>
      <i/>
      <sz val="10"/>
      <color theme="1"/>
      <name val="ＭＳ Ｐゴシック"/>
      <family val="3"/>
      <charset val="128"/>
    </font>
    <font>
      <sz val="8"/>
      <name val="ＭＳ Ｐ明朝"/>
      <family val="1"/>
      <charset val="128"/>
    </font>
    <font>
      <sz val="18"/>
      <color rgb="FF44546A"/>
      <name val="游ゴシック Light"/>
      <family val="2"/>
      <charset val="128"/>
    </font>
    <font>
      <b/>
      <i/>
      <sz val="10"/>
      <color rgb="FF000000"/>
      <name val="ＭＳ Ｐゴシック"/>
      <family val="3"/>
      <charset val="128"/>
    </font>
    <font>
      <sz val="16"/>
      <name val="ＭＳ Ｐゴシック"/>
      <family val="3"/>
      <charset val="128"/>
    </font>
    <font>
      <sz val="12"/>
      <name val="ＭＳ Ｐ明朝"/>
      <family val="1"/>
      <charset val="128"/>
    </font>
    <font>
      <u/>
      <sz val="11"/>
      <color rgb="FF0000FF"/>
      <name val="ＭＳ Ｐゴシック"/>
      <family val="3"/>
      <charset val="128"/>
    </font>
    <font>
      <b/>
      <u/>
      <sz val="10"/>
      <name val="ＭＳ Ｐ明朝"/>
      <family val="1"/>
      <charset val="128"/>
    </font>
    <font>
      <b/>
      <u/>
      <sz val="11"/>
      <name val="ＭＳ Ｐゴシック"/>
      <family val="3"/>
      <charset val="128"/>
    </font>
    <font>
      <sz val="14"/>
      <name val="ＭＳ Ｐ明朝"/>
      <family val="1"/>
      <charset val="128"/>
    </font>
    <font>
      <b/>
      <sz val="12"/>
      <name val="ＭＳ Ｐ明朝"/>
      <family val="1"/>
      <charset val="128"/>
    </font>
    <font>
      <sz val="9"/>
      <color indexed="8"/>
      <name val="ＭＳ Ｐゴシック"/>
      <family val="3"/>
      <charset val="128"/>
    </font>
    <font>
      <sz val="9"/>
      <color theme="1"/>
      <name val="游ゴシック"/>
      <family val="3"/>
      <charset val="128"/>
      <scheme val="minor"/>
    </font>
    <font>
      <sz val="10"/>
      <color theme="1"/>
      <name val="游ゴシック"/>
      <family val="3"/>
      <charset val="128"/>
      <scheme val="minor"/>
    </font>
    <font>
      <sz val="12"/>
      <name val="ＭＳ Ｐゴシック"/>
      <family val="2"/>
      <charset val="128"/>
    </font>
    <font>
      <sz val="8"/>
      <name val="ＭＳ Ｐゴシック"/>
      <family val="2"/>
      <charset val="128"/>
    </font>
    <font>
      <sz val="8"/>
      <name val="ＭＳ Ｐゴシック"/>
      <family val="3"/>
      <charset val="128"/>
    </font>
    <font>
      <u/>
      <sz val="11"/>
      <name val="ＭＳ Ｐゴシック"/>
      <family val="3"/>
      <charset val="128"/>
    </font>
    <font>
      <sz val="10"/>
      <color rgb="FF0070C0"/>
      <name val="ＭＳ Ｐゴシック"/>
      <family val="2"/>
      <charset val="128"/>
    </font>
  </fonts>
  <fills count="9">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
      <patternFill patternType="solid">
        <fgColor theme="7" tint="0.59999389629810485"/>
        <bgColor indexed="64"/>
      </patternFill>
    </fill>
    <fill>
      <patternFill patternType="solid">
        <fgColor rgb="FF00B0F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79998168889431442"/>
        <bgColor indexed="64"/>
      </patternFill>
    </fill>
  </fills>
  <borders count="170">
    <border>
      <left/>
      <right/>
      <top/>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top style="thin">
        <color auto="1"/>
      </top>
      <bottom/>
      <diagonal/>
    </border>
    <border>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hair">
        <color auto="1"/>
      </top>
      <bottom style="medium">
        <color indexed="64"/>
      </bottom>
      <diagonal/>
    </border>
    <border>
      <left/>
      <right/>
      <top style="thin">
        <color auto="1"/>
      </top>
      <bottom style="hair">
        <color auto="1"/>
      </bottom>
      <diagonal/>
    </border>
    <border>
      <left style="hair">
        <color auto="1"/>
      </left>
      <right/>
      <top/>
      <bottom/>
      <diagonal/>
    </border>
    <border>
      <left style="hair">
        <color auto="1"/>
      </left>
      <right/>
      <top/>
      <bottom style="medium">
        <color indexed="64"/>
      </bottom>
      <diagonal/>
    </border>
    <border>
      <left/>
      <right style="thin">
        <color indexed="64"/>
      </right>
      <top style="medium">
        <color indexed="64"/>
      </top>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auto="1"/>
      </bottom>
      <diagonal/>
    </border>
    <border>
      <left/>
      <right style="medium">
        <color indexed="64"/>
      </right>
      <top/>
      <bottom style="hair">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thin">
        <color auto="1"/>
      </top>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indexed="64"/>
      </bottom>
      <diagonal/>
    </border>
    <border>
      <left style="hair">
        <color auto="1"/>
      </left>
      <right style="thin">
        <color indexed="64"/>
      </right>
      <top style="thin">
        <color auto="1"/>
      </top>
      <bottom style="thin">
        <color indexed="64"/>
      </bottom>
      <diagonal/>
    </border>
    <border>
      <left style="hair">
        <color auto="1"/>
      </left>
      <right/>
      <top/>
      <bottom style="thin">
        <color auto="1"/>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indexed="64"/>
      </left>
      <right/>
      <top style="thin">
        <color indexed="64"/>
      </top>
      <bottom style="thin">
        <color auto="1"/>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64"/>
      </left>
      <right/>
      <top/>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top style="double">
        <color indexed="64"/>
      </top>
      <bottom style="double">
        <color indexed="64"/>
      </bottom>
      <diagonal/>
    </border>
    <border>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hair">
        <color auto="1"/>
      </top>
      <bottom/>
      <diagonal/>
    </border>
    <border>
      <left style="thin">
        <color indexed="64"/>
      </left>
      <right/>
      <top style="medium">
        <color indexed="64"/>
      </top>
      <bottom/>
      <diagonal/>
    </border>
    <border>
      <left/>
      <right/>
      <top style="medium">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thin">
        <color indexed="64"/>
      </left>
      <right/>
      <top/>
      <bottom style="medium">
        <color indexed="64"/>
      </bottom>
      <diagonal style="hair">
        <color indexed="64"/>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right style="double">
        <color indexed="64"/>
      </right>
      <top style="thin">
        <color indexed="64"/>
      </top>
      <bottom/>
      <diagonal/>
    </border>
    <border>
      <left style="thin">
        <color indexed="64"/>
      </left>
      <right style="hair">
        <color indexed="64"/>
      </right>
      <top/>
      <bottom style="thin">
        <color indexed="64"/>
      </bottom>
      <diagonal/>
    </border>
    <border>
      <left/>
      <right style="double">
        <color indexed="64"/>
      </right>
      <top/>
      <bottom/>
      <diagonal/>
    </border>
    <border>
      <left/>
      <right style="double">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diagonal/>
    </border>
    <border>
      <left style="double">
        <color indexed="64"/>
      </left>
      <right/>
      <top style="thin">
        <color auto="1"/>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top style="double">
        <color indexed="64"/>
      </top>
      <bottom style="hair">
        <color indexed="64"/>
      </bottom>
      <diagonal/>
    </border>
    <border diagonalUp="1">
      <left/>
      <right style="hair">
        <color indexed="64"/>
      </right>
      <top style="hair">
        <color indexed="64"/>
      </top>
      <bottom style="thin">
        <color indexed="64"/>
      </bottom>
      <diagonal style="thin">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right/>
      <top style="hair">
        <color indexed="64"/>
      </top>
      <bottom style="medium">
        <color indexed="64"/>
      </bottom>
      <diagonal style="hair">
        <color indexed="64"/>
      </diagonal>
    </border>
    <border diagonalUp="1">
      <left/>
      <right style="hair">
        <color indexed="64"/>
      </right>
      <top style="hair">
        <color indexed="64"/>
      </top>
      <bottom style="medium">
        <color indexed="64"/>
      </bottom>
      <diagonal style="hair">
        <color indexed="64"/>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left/>
      <right style="medium">
        <color indexed="64"/>
      </right>
      <top style="hair">
        <color indexed="64"/>
      </top>
      <bottom style="medium">
        <color indexed="64"/>
      </bottom>
      <diagonal/>
    </border>
    <border>
      <left/>
      <right style="hair">
        <color indexed="64"/>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hair">
        <color indexed="64"/>
      </right>
      <top style="thin">
        <color auto="1"/>
      </top>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thin">
        <color indexed="64"/>
      </top>
      <bottom style="medium">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right/>
      <top style="double">
        <color indexed="64"/>
      </top>
      <bottom style="thin">
        <color auto="1"/>
      </bottom>
      <diagonal/>
    </border>
    <border>
      <left style="medium">
        <color indexed="64"/>
      </left>
      <right/>
      <top style="double">
        <color indexed="64"/>
      </top>
      <bottom style="thin">
        <color auto="1"/>
      </bottom>
      <diagonal/>
    </border>
    <border>
      <left style="medium">
        <color indexed="64"/>
      </left>
      <right/>
      <top style="thin">
        <color indexed="64"/>
      </top>
      <bottom style="double">
        <color indexed="64"/>
      </bottom>
      <diagonal/>
    </border>
    <border>
      <left style="thin">
        <color indexed="64"/>
      </left>
      <right/>
      <top style="thin">
        <color auto="1"/>
      </top>
      <bottom style="double">
        <color indexed="64"/>
      </bottom>
      <diagonal/>
    </border>
    <border>
      <left style="thin">
        <color indexed="64"/>
      </left>
      <right/>
      <top style="double">
        <color indexed="64"/>
      </top>
      <bottom style="thin">
        <color auto="1"/>
      </bottom>
      <diagonal/>
    </border>
    <border>
      <left style="double">
        <color indexed="64"/>
      </left>
      <right/>
      <top style="thin">
        <color indexed="64"/>
      </top>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s>
  <cellStyleXfs count="3">
    <xf numFmtId="0" fontId="0" fillId="0" borderId="0">
      <alignment vertical="center"/>
    </xf>
    <xf numFmtId="0" fontId="14" fillId="0" borderId="0"/>
    <xf numFmtId="0" fontId="38" fillId="0" borderId="0" applyNumberFormat="0" applyFill="0" applyBorder="0" applyAlignment="0" applyProtection="0"/>
  </cellStyleXfs>
  <cellXfs count="1242">
    <xf numFmtId="0" fontId="0" fillId="0" borderId="0" xfId="0">
      <alignment vertical="center"/>
    </xf>
    <xf numFmtId="0" fontId="0" fillId="0" borderId="0" xfId="0" applyBorder="1">
      <alignment vertical="center"/>
    </xf>
    <xf numFmtId="0" fontId="9" fillId="0" borderId="0" xfId="0" applyFont="1" applyFill="1" applyBorder="1">
      <alignment vertical="center"/>
    </xf>
    <xf numFmtId="0" fontId="12" fillId="0" borderId="0" xfId="0" applyFont="1" applyAlignment="1"/>
    <xf numFmtId="0" fontId="14" fillId="0" borderId="0" xfId="0" applyFont="1" applyAlignment="1"/>
    <xf numFmtId="0" fontId="15" fillId="0" borderId="5" xfId="0" applyFont="1" applyBorder="1" applyAlignment="1">
      <alignment horizontal="center" vertical="center"/>
    </xf>
    <xf numFmtId="0" fontId="4" fillId="0" borderId="72" xfId="0" applyFont="1" applyBorder="1" applyAlignment="1">
      <alignment vertical="center"/>
    </xf>
    <xf numFmtId="0" fontId="12" fillId="2" borderId="0" xfId="0" applyFont="1" applyFill="1" applyAlignment="1">
      <alignment horizontal="right"/>
    </xf>
    <xf numFmtId="0" fontId="0" fillId="0" borderId="5" xfId="0" applyFill="1" applyBorder="1">
      <alignment vertical="center"/>
    </xf>
    <xf numFmtId="0" fontId="15" fillId="0" borderId="8" xfId="0" applyFont="1" applyBorder="1" applyAlignment="1">
      <alignment horizontal="center" vertical="center"/>
    </xf>
    <xf numFmtId="0" fontId="4" fillId="0" borderId="0" xfId="1" applyFont="1" applyBorder="1" applyAlignment="1">
      <alignment vertical="center"/>
    </xf>
    <xf numFmtId="0" fontId="17" fillId="0" borderId="0" xfId="1" applyFont="1" applyAlignment="1">
      <alignment vertical="center"/>
    </xf>
    <xf numFmtId="0" fontId="14" fillId="0" borderId="0" xfId="1" applyFont="1" applyAlignment="1">
      <alignment vertical="center"/>
    </xf>
    <xf numFmtId="0" fontId="18" fillId="0" borderId="0" xfId="1" applyFont="1" applyAlignment="1">
      <alignment horizontal="right" vertical="top"/>
    </xf>
    <xf numFmtId="0" fontId="19" fillId="0" borderId="0" xfId="1" applyFont="1" applyAlignment="1">
      <alignment horizontal="right" vertical="center"/>
    </xf>
    <xf numFmtId="0" fontId="14" fillId="0" borderId="0" xfId="1" applyAlignment="1">
      <alignment vertical="center"/>
    </xf>
    <xf numFmtId="0" fontId="19" fillId="0" borderId="0" xfId="1" applyFont="1" applyAlignment="1">
      <alignment horizontal="center" vertical="top"/>
    </xf>
    <xf numFmtId="0" fontId="19" fillId="0" borderId="0" xfId="1" applyFont="1" applyAlignment="1">
      <alignment vertical="center"/>
    </xf>
    <xf numFmtId="0" fontId="20" fillId="0" borderId="0" xfId="1" applyFont="1" applyFill="1" applyBorder="1" applyAlignment="1">
      <alignment vertical="center"/>
    </xf>
    <xf numFmtId="0" fontId="14" fillId="0" borderId="0" xfId="1" applyFont="1" applyBorder="1" applyAlignment="1">
      <alignment horizontal="center" vertical="top"/>
    </xf>
    <xf numFmtId="0" fontId="4" fillId="0" borderId="9" xfId="1" applyFont="1" applyBorder="1" applyAlignment="1">
      <alignment vertical="top"/>
    </xf>
    <xf numFmtId="0" fontId="4" fillId="0" borderId="100" xfId="1" applyFont="1" applyBorder="1" applyAlignment="1">
      <alignment vertical="top"/>
    </xf>
    <xf numFmtId="0" fontId="22" fillId="0" borderId="9" xfId="1" applyFont="1" applyBorder="1" applyAlignment="1">
      <alignment horizontal="center" vertical="top"/>
    </xf>
    <xf numFmtId="0" fontId="4" fillId="0" borderId="3" xfId="1" applyFont="1" applyFill="1" applyBorder="1" applyAlignment="1">
      <alignment vertical="top"/>
    </xf>
    <xf numFmtId="0" fontId="4" fillId="0" borderId="98" xfId="1" applyFont="1" applyBorder="1" applyAlignment="1">
      <alignment vertical="top"/>
    </xf>
    <xf numFmtId="0" fontId="20" fillId="0" borderId="3" xfId="1" applyFont="1" applyFill="1" applyBorder="1" applyAlignment="1">
      <alignment horizontal="center" vertical="top"/>
    </xf>
    <xf numFmtId="0" fontId="4" fillId="0" borderId="102" xfId="1" applyFont="1" applyBorder="1" applyAlignment="1">
      <alignment vertical="top"/>
    </xf>
    <xf numFmtId="0" fontId="4" fillId="0" borderId="103" xfId="1" applyFont="1" applyBorder="1" applyAlignment="1">
      <alignment vertical="top"/>
    </xf>
    <xf numFmtId="0" fontId="4" fillId="0" borderId="0" xfId="1" applyFont="1" applyBorder="1" applyAlignment="1">
      <alignment vertical="top" wrapText="1"/>
    </xf>
    <xf numFmtId="0" fontId="22" fillId="0" borderId="2" xfId="1" applyFont="1" applyBorder="1" applyAlignment="1">
      <alignment horizontal="center" vertical="top"/>
    </xf>
    <xf numFmtId="0" fontId="14" fillId="0" borderId="0" xfId="1" applyAlignment="1">
      <alignment vertical="center" wrapText="1"/>
    </xf>
    <xf numFmtId="0" fontId="4" fillId="0" borderId="0" xfId="1" applyFont="1" applyBorder="1" applyAlignment="1">
      <alignment vertical="top"/>
    </xf>
    <xf numFmtId="0" fontId="22" fillId="0" borderId="0" xfId="1" applyFont="1" applyBorder="1" applyAlignment="1">
      <alignment horizontal="center" vertical="top"/>
    </xf>
    <xf numFmtId="0" fontId="22" fillId="0" borderId="31" xfId="1" applyFont="1" applyBorder="1" applyAlignment="1">
      <alignment horizontal="center" vertical="top"/>
    </xf>
    <xf numFmtId="0" fontId="4" fillId="0" borderId="3" xfId="1" applyFont="1" applyBorder="1" applyAlignment="1">
      <alignment vertical="top"/>
    </xf>
    <xf numFmtId="0" fontId="22" fillId="0" borderId="3" xfId="1" applyFont="1" applyBorder="1" applyAlignment="1">
      <alignment horizontal="center" vertical="top"/>
    </xf>
    <xf numFmtId="0" fontId="22" fillId="0" borderId="40" xfId="1" applyFont="1" applyBorder="1" applyAlignment="1">
      <alignment horizontal="center" vertical="top"/>
    </xf>
    <xf numFmtId="0" fontId="4" fillId="0" borderId="3" xfId="1" applyFont="1" applyFill="1" applyBorder="1" applyAlignment="1">
      <alignment horizontal="left" vertical="top"/>
    </xf>
    <xf numFmtId="0" fontId="17" fillId="0" borderId="31" xfId="1" applyFont="1" applyBorder="1" applyAlignment="1">
      <alignment horizontal="center" vertical="top"/>
    </xf>
    <xf numFmtId="0" fontId="17" fillId="0" borderId="3" xfId="1" applyFont="1" applyBorder="1" applyAlignment="1">
      <alignment horizontal="center" vertical="top"/>
    </xf>
    <xf numFmtId="0" fontId="14" fillId="0" borderId="0" xfId="1" applyBorder="1"/>
    <xf numFmtId="0" fontId="14" fillId="0" borderId="0" xfId="1" applyFont="1"/>
    <xf numFmtId="0" fontId="14" fillId="0" borderId="0" xfId="1"/>
    <xf numFmtId="0" fontId="4" fillId="0" borderId="3" xfId="1" applyFont="1" applyBorder="1" applyAlignment="1">
      <alignment vertical="top" wrapText="1"/>
    </xf>
    <xf numFmtId="0" fontId="22" fillId="0" borderId="106" xfId="1" applyFont="1" applyBorder="1" applyAlignment="1">
      <alignment horizontal="center" vertical="top"/>
    </xf>
    <xf numFmtId="0" fontId="22" fillId="0" borderId="107" xfId="1" applyFont="1" applyBorder="1" applyAlignment="1">
      <alignment horizontal="center" vertical="top"/>
    </xf>
    <xf numFmtId="0" fontId="4" fillId="0" borderId="63" xfId="1" applyFont="1" applyBorder="1" applyAlignment="1">
      <alignment vertical="top"/>
    </xf>
    <xf numFmtId="0" fontId="4" fillId="0" borderId="0" xfId="1" applyFont="1" applyBorder="1"/>
    <xf numFmtId="0" fontId="4" fillId="0" borderId="0" xfId="1" applyFont="1" applyFill="1" applyBorder="1" applyAlignment="1">
      <alignment horizontal="center" vertical="center"/>
    </xf>
    <xf numFmtId="0" fontId="14" fillId="0" borderId="0" xfId="1" applyAlignment="1">
      <alignment horizontal="center" vertical="top"/>
    </xf>
    <xf numFmtId="0" fontId="17" fillId="0" borderId="0" xfId="1" applyFont="1"/>
    <xf numFmtId="0" fontId="17" fillId="0" borderId="4" xfId="1" applyFont="1" applyBorder="1" applyAlignment="1">
      <alignment vertical="top"/>
    </xf>
    <xf numFmtId="0" fontId="17" fillId="0" borderId="40" xfId="1" applyFont="1" applyBorder="1" applyAlignment="1">
      <alignment horizontal="center" vertical="top"/>
    </xf>
    <xf numFmtId="0" fontId="22" fillId="0" borderId="109" xfId="1" applyFont="1" applyBorder="1" applyAlignment="1">
      <alignment horizontal="center" vertical="top"/>
    </xf>
    <xf numFmtId="0" fontId="14" fillId="0" borderId="4" xfId="1" applyFont="1" applyBorder="1" applyAlignment="1">
      <alignment vertical="top" wrapText="1"/>
    </xf>
    <xf numFmtId="0" fontId="14" fillId="0" borderId="7" xfId="1" applyFont="1" applyBorder="1" applyAlignment="1">
      <alignment vertical="top" wrapText="1"/>
    </xf>
    <xf numFmtId="0" fontId="14" fillId="0" borderId="0" xfId="1" applyAlignment="1">
      <alignment shrinkToFit="1"/>
    </xf>
    <xf numFmtId="0" fontId="14" fillId="0" borderId="0" xfId="1" applyFont="1" applyAlignment="1">
      <alignment horizontal="center"/>
    </xf>
    <xf numFmtId="0" fontId="14" fillId="0" borderId="0" xfId="1" applyFont="1" applyAlignment="1">
      <alignment horizontal="right"/>
    </xf>
    <xf numFmtId="0" fontId="14" fillId="0" borderId="3" xfId="1" applyFont="1" applyBorder="1"/>
    <xf numFmtId="0" fontId="4" fillId="0" borderId="99" xfId="1" applyFont="1" applyFill="1" applyBorder="1" applyAlignment="1">
      <alignment horizontal="center" vertical="top"/>
    </xf>
    <xf numFmtId="0" fontId="4" fillId="0" borderId="101" xfId="1" applyFont="1" applyFill="1" applyBorder="1" applyAlignment="1">
      <alignment horizontal="center" vertical="top"/>
    </xf>
    <xf numFmtId="0" fontId="4" fillId="0" borderId="105" xfId="1" applyFont="1" applyFill="1" applyBorder="1" applyAlignment="1">
      <alignment horizontal="center" vertical="top"/>
    </xf>
    <xf numFmtId="0" fontId="4" fillId="0" borderId="99" xfId="1" applyFont="1" applyFill="1" applyBorder="1" applyAlignment="1">
      <alignment horizontal="center" vertical="top" shrinkToFit="1"/>
    </xf>
    <xf numFmtId="0" fontId="4" fillId="0" borderId="61" xfId="1" applyFont="1" applyFill="1" applyBorder="1" applyAlignment="1">
      <alignment horizontal="center" vertical="top" shrinkToFit="1"/>
    </xf>
    <xf numFmtId="0" fontId="4" fillId="0" borderId="61" xfId="1" applyFont="1" applyFill="1" applyBorder="1" applyAlignment="1">
      <alignment horizontal="center" vertical="top"/>
    </xf>
    <xf numFmtId="0" fontId="21" fillId="0" borderId="9" xfId="1" applyFont="1" applyBorder="1" applyAlignment="1">
      <alignment horizontal="center" vertical="top"/>
    </xf>
    <xf numFmtId="0" fontId="26"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vertical="center"/>
    </xf>
    <xf numFmtId="0" fontId="4" fillId="3" borderId="5" xfId="0" applyFont="1" applyFill="1" applyBorder="1" applyAlignment="1">
      <alignment horizontal="center" vertical="center"/>
    </xf>
    <xf numFmtId="0" fontId="4" fillId="3" borderId="5" xfId="0" applyFont="1" applyFill="1" applyBorder="1" applyAlignment="1">
      <alignment vertical="center"/>
    </xf>
    <xf numFmtId="0" fontId="25" fillId="0" borderId="0" xfId="0" applyFont="1" applyBorder="1" applyAlignment="1">
      <alignment vertical="center" wrapText="1"/>
    </xf>
    <xf numFmtId="0" fontId="4" fillId="0" borderId="9" xfId="0" applyFont="1" applyBorder="1" applyAlignment="1">
      <alignment horizontal="center" vertical="center"/>
    </xf>
    <xf numFmtId="0" fontId="4" fillId="0" borderId="72" xfId="0" applyFont="1" applyBorder="1" applyAlignment="1">
      <alignment horizontal="center" vertical="center"/>
    </xf>
    <xf numFmtId="0" fontId="4" fillId="0" borderId="0" xfId="0" applyFont="1" applyBorder="1" applyAlignment="1">
      <alignment vertical="center"/>
    </xf>
    <xf numFmtId="0" fontId="4" fillId="0" borderId="10" xfId="0" applyFont="1" applyBorder="1" applyAlignment="1">
      <alignment vertical="center"/>
    </xf>
    <xf numFmtId="0" fontId="0" fillId="0" borderId="7" xfId="0" applyBorder="1" applyAlignment="1"/>
    <xf numFmtId="0" fontId="4" fillId="0" borderId="9" xfId="0" applyFont="1" applyBorder="1" applyAlignment="1">
      <alignment vertical="center"/>
    </xf>
    <xf numFmtId="0" fontId="4" fillId="0" borderId="26" xfId="0" applyFont="1" applyBorder="1" applyAlignment="1">
      <alignment vertical="center"/>
    </xf>
    <xf numFmtId="0" fontId="0" fillId="4" borderId="5" xfId="0" applyFill="1" applyBorder="1">
      <alignment vertical="center"/>
    </xf>
    <xf numFmtId="0" fontId="29" fillId="0" borderId="0" xfId="0" applyFont="1" applyAlignment="1">
      <alignment vertical="center"/>
    </xf>
    <xf numFmtId="0" fontId="0" fillId="0" borderId="0" xfId="0" applyFont="1" applyAlignment="1">
      <alignment vertical="center"/>
    </xf>
    <xf numFmtId="0" fontId="30" fillId="0" borderId="0" xfId="0" applyFont="1" applyBorder="1">
      <alignment vertical="center"/>
    </xf>
    <xf numFmtId="0" fontId="8" fillId="0" borderId="0" xfId="0" applyFont="1" applyBorder="1">
      <alignment vertical="center"/>
    </xf>
    <xf numFmtId="0" fontId="8" fillId="0" borderId="4" xfId="0" applyFont="1" applyBorder="1">
      <alignment vertical="center"/>
    </xf>
    <xf numFmtId="0" fontId="8" fillId="0" borderId="9" xfId="0" applyFont="1" applyBorder="1">
      <alignment vertical="center"/>
    </xf>
    <xf numFmtId="0" fontId="8" fillId="5" borderId="0" xfId="0" applyFont="1" applyFill="1" applyBorder="1">
      <alignment vertical="center"/>
    </xf>
    <xf numFmtId="0" fontId="8" fillId="0" borderId="3" xfId="0" applyFont="1" applyBorder="1">
      <alignment vertical="center"/>
    </xf>
    <xf numFmtId="0" fontId="8" fillId="0" borderId="9" xfId="0" applyFont="1" applyFill="1" applyBorder="1">
      <alignment vertical="center"/>
    </xf>
    <xf numFmtId="0" fontId="8" fillId="0" borderId="3" xfId="0" applyFont="1" applyFill="1" applyBorder="1">
      <alignment vertical="center"/>
    </xf>
    <xf numFmtId="0" fontId="8" fillId="0" borderId="0" xfId="0" applyFont="1" applyFill="1" applyBorder="1">
      <alignment vertical="center"/>
    </xf>
    <xf numFmtId="0" fontId="8" fillId="5" borderId="9" xfId="0" applyFont="1" applyFill="1" applyBorder="1">
      <alignment vertical="center"/>
    </xf>
    <xf numFmtId="0" fontId="8" fillId="5" borderId="3" xfId="0" applyFont="1" applyFill="1" applyBorder="1">
      <alignment vertical="center"/>
    </xf>
    <xf numFmtId="0" fontId="0" fillId="0" borderId="5" xfId="0" applyBorder="1" applyAlignment="1">
      <alignment vertical="center"/>
    </xf>
    <xf numFmtId="0" fontId="27" fillId="0" borderId="0" xfId="0" applyFont="1" applyBorder="1" applyAlignment="1">
      <alignment vertical="center"/>
    </xf>
    <xf numFmtId="0" fontId="8" fillId="0" borderId="10" xfId="0" applyFont="1" applyBorder="1">
      <alignment vertical="center"/>
    </xf>
    <xf numFmtId="0" fontId="8" fillId="0" borderId="10" xfId="0" applyFont="1" applyFill="1" applyBorder="1">
      <alignment vertical="center"/>
    </xf>
    <xf numFmtId="0" fontId="8" fillId="0" borderId="6" xfId="0" applyFont="1" applyBorder="1">
      <alignment vertical="center"/>
    </xf>
    <xf numFmtId="0" fontId="8" fillId="0" borderId="6" xfId="0" applyFont="1" applyFill="1" applyBorder="1">
      <alignment vertical="center"/>
    </xf>
    <xf numFmtId="0" fontId="8" fillId="0" borderId="7" xfId="0" applyFont="1" applyBorder="1">
      <alignment vertical="center"/>
    </xf>
    <xf numFmtId="0" fontId="0" fillId="5" borderId="0" xfId="0" applyFill="1" applyBorder="1">
      <alignment vertical="center"/>
    </xf>
    <xf numFmtId="0" fontId="8" fillId="5" borderId="4" xfId="0" applyFont="1" applyFill="1" applyBorder="1">
      <alignment vertical="center"/>
    </xf>
    <xf numFmtId="0" fontId="0" fillId="0" borderId="9" xfId="0" applyBorder="1">
      <alignment vertical="center"/>
    </xf>
    <xf numFmtId="0" fontId="0" fillId="0" borderId="0" xfId="0" applyFill="1">
      <alignment vertical="center"/>
    </xf>
    <xf numFmtId="0" fontId="4" fillId="0" borderId="97" xfId="0" applyFont="1" applyBorder="1" applyAlignment="1">
      <alignment vertical="center" wrapText="1"/>
    </xf>
    <xf numFmtId="0" fontId="4" fillId="0" borderId="60" xfId="0" applyFont="1" applyBorder="1" applyAlignment="1">
      <alignment vertical="center" wrapText="1"/>
    </xf>
    <xf numFmtId="0" fontId="4" fillId="0" borderId="60" xfId="0" applyFont="1" applyBorder="1" applyAlignment="1">
      <alignment vertical="center"/>
    </xf>
    <xf numFmtId="0" fontId="4" fillId="0" borderId="0" xfId="0" applyFont="1" applyBorder="1" applyAlignment="1">
      <alignment vertical="center" wrapText="1"/>
    </xf>
    <xf numFmtId="0" fontId="4" fillId="0" borderId="73" xfId="0" applyFont="1" applyBorder="1" applyAlignment="1">
      <alignment vertical="center" wrapText="1"/>
    </xf>
    <xf numFmtId="0" fontId="0" fillId="6" borderId="97" xfId="0" applyFill="1" applyBorder="1" applyAlignment="1">
      <alignment horizontal="right" vertical="center" wrapText="1"/>
    </xf>
    <xf numFmtId="0" fontId="33" fillId="0" borderId="91" xfId="0" applyFont="1" applyFill="1" applyBorder="1" applyAlignment="1">
      <alignment horizontal="center" vertical="center" wrapText="1"/>
    </xf>
    <xf numFmtId="0" fontId="20" fillId="0" borderId="91" xfId="0" applyFont="1" applyFill="1" applyBorder="1" applyAlignment="1">
      <alignment vertical="center"/>
    </xf>
    <xf numFmtId="0" fontId="20" fillId="0" borderId="91" xfId="0" applyFont="1" applyFill="1" applyBorder="1" applyAlignment="1" applyProtection="1">
      <alignment horizontal="center" vertical="center"/>
    </xf>
    <xf numFmtId="0" fontId="20" fillId="0" borderId="91" xfId="0" applyFont="1" applyFill="1" applyBorder="1" applyAlignment="1" applyProtection="1">
      <alignment horizontal="left" vertical="center"/>
      <protection locked="0"/>
    </xf>
    <xf numFmtId="0" fontId="20" fillId="0" borderId="111" xfId="0" applyFont="1" applyFill="1" applyBorder="1" applyAlignment="1" applyProtection="1">
      <alignment horizontal="left" vertical="center"/>
      <protection locked="0"/>
    </xf>
    <xf numFmtId="0" fontId="23" fillId="0" borderId="22" xfId="0" applyFont="1" applyFill="1" applyBorder="1" applyAlignment="1" applyProtection="1">
      <alignment vertical="center"/>
      <protection locked="0"/>
    </xf>
    <xf numFmtId="0" fontId="23" fillId="0" borderId="22" xfId="0" applyFont="1" applyFill="1" applyBorder="1" applyAlignment="1">
      <alignment vertical="center"/>
    </xf>
    <xf numFmtId="0" fontId="23" fillId="0" borderId="43" xfId="0" applyFont="1" applyFill="1" applyBorder="1" applyAlignment="1">
      <alignment horizontal="left" vertical="center"/>
    </xf>
    <xf numFmtId="0" fontId="23" fillId="0" borderId="43" xfId="0" applyFont="1" applyFill="1" applyBorder="1" applyAlignment="1">
      <alignment vertical="center"/>
    </xf>
    <xf numFmtId="0" fontId="23" fillId="0" borderId="53"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6" xfId="0" applyFont="1" applyFill="1" applyBorder="1" applyAlignment="1">
      <alignment vertical="center"/>
    </xf>
    <xf numFmtId="0" fontId="23" fillId="0" borderId="38" xfId="0" applyFont="1" applyFill="1" applyBorder="1" applyAlignment="1">
      <alignment horizontal="left" vertical="center"/>
    </xf>
    <xf numFmtId="0" fontId="23" fillId="0" borderId="38" xfId="0" applyFont="1" applyFill="1" applyBorder="1" applyAlignment="1">
      <alignment vertical="center"/>
    </xf>
    <xf numFmtId="0" fontId="23" fillId="0" borderId="51" xfId="0" applyFont="1" applyFill="1" applyBorder="1" applyAlignment="1">
      <alignment vertical="center"/>
    </xf>
    <xf numFmtId="0" fontId="23" fillId="0" borderId="115" xfId="0" applyFont="1" applyFill="1" applyBorder="1" applyAlignment="1" applyProtection="1">
      <alignment vertical="center"/>
      <protection locked="0"/>
    </xf>
    <xf numFmtId="0" fontId="23" fillId="0" borderId="114" xfId="0" applyFont="1" applyFill="1" applyBorder="1" applyAlignment="1" applyProtection="1">
      <alignment vertical="center"/>
      <protection locked="0"/>
    </xf>
    <xf numFmtId="0" fontId="23" fillId="0" borderId="115" xfId="0" applyFont="1" applyFill="1" applyBorder="1" applyAlignment="1">
      <alignment vertical="center"/>
    </xf>
    <xf numFmtId="0" fontId="23" fillId="0" borderId="114" xfId="0" applyFont="1" applyFill="1" applyBorder="1" applyAlignment="1">
      <alignment vertical="center"/>
    </xf>
    <xf numFmtId="0" fontId="23" fillId="0" borderId="117" xfId="0" applyFont="1" applyFill="1" applyBorder="1" applyAlignment="1">
      <alignment vertical="center"/>
    </xf>
    <xf numFmtId="0" fontId="23" fillId="0" borderId="22" xfId="0" applyFont="1" applyFill="1" applyBorder="1" applyAlignment="1">
      <alignment horizontal="left" vertical="center"/>
    </xf>
    <xf numFmtId="0" fontId="23" fillId="0" borderId="43" xfId="0" applyFont="1" applyFill="1" applyBorder="1" applyAlignment="1" applyProtection="1">
      <alignment vertical="center"/>
      <protection locked="0"/>
    </xf>
    <xf numFmtId="0" fontId="23" fillId="0" borderId="25" xfId="0" applyFont="1" applyFill="1" applyBorder="1" applyAlignment="1">
      <alignment vertical="center"/>
    </xf>
    <xf numFmtId="0" fontId="23" fillId="0" borderId="41" xfId="0" applyFont="1" applyFill="1" applyBorder="1" applyAlignment="1">
      <alignment vertical="center"/>
    </xf>
    <xf numFmtId="0" fontId="23" fillId="0" borderId="52" xfId="0" applyFont="1" applyFill="1" applyBorder="1" applyAlignment="1">
      <alignment vertical="center"/>
    </xf>
    <xf numFmtId="0" fontId="23" fillId="0" borderId="23" xfId="0" applyFont="1" applyFill="1" applyBorder="1" applyAlignment="1">
      <alignment vertical="center"/>
    </xf>
    <xf numFmtId="0" fontId="23" fillId="0" borderId="69" xfId="0" applyFont="1" applyFill="1" applyBorder="1" applyAlignment="1">
      <alignment vertical="center"/>
    </xf>
    <xf numFmtId="0" fontId="23" fillId="0" borderId="133" xfId="0" applyFont="1" applyFill="1" applyBorder="1" applyAlignment="1">
      <alignment vertical="center"/>
    </xf>
    <xf numFmtId="0" fontId="17" fillId="0" borderId="80" xfId="0" applyFont="1" applyFill="1" applyBorder="1" applyAlignment="1">
      <alignment horizontal="center" vertical="center" shrinkToFit="1"/>
    </xf>
    <xf numFmtId="0" fontId="17" fillId="0" borderId="4" xfId="0" applyFont="1" applyFill="1" applyBorder="1" applyAlignment="1">
      <alignment horizontal="right" vertical="center" shrinkToFit="1"/>
    </xf>
    <xf numFmtId="0" fontId="17" fillId="0" borderId="142" xfId="0" applyFont="1" applyFill="1" applyBorder="1" applyAlignment="1">
      <alignment horizontal="right" vertical="center" shrinkToFit="1"/>
    </xf>
    <xf numFmtId="0" fontId="17" fillId="0" borderId="4" xfId="0" applyFont="1" applyFill="1" applyBorder="1" applyAlignment="1">
      <alignment vertical="center" shrinkToFit="1"/>
    </xf>
    <xf numFmtId="0" fontId="17" fillId="0" borderId="142" xfId="0" applyFont="1" applyFill="1" applyBorder="1" applyAlignment="1">
      <alignment vertical="center" shrinkToFit="1"/>
    </xf>
    <xf numFmtId="0" fontId="17" fillId="0" borderId="0" xfId="0" applyFont="1" applyFill="1" applyBorder="1" applyAlignment="1">
      <alignment vertical="center" shrinkToFit="1"/>
    </xf>
    <xf numFmtId="0" fontId="17" fillId="0" borderId="0" xfId="0" applyFont="1" applyFill="1" applyBorder="1" applyAlignment="1" applyProtection="1">
      <alignment vertical="center" shrinkToFit="1"/>
      <protection locked="0"/>
    </xf>
    <xf numFmtId="0" fontId="17" fillId="0" borderId="56" xfId="0" applyFont="1" applyFill="1" applyBorder="1" applyAlignment="1" applyProtection="1">
      <alignment vertical="center" shrinkToFit="1"/>
      <protection locked="0"/>
    </xf>
    <xf numFmtId="0" fontId="17" fillId="0" borderId="50" xfId="0" applyFont="1" applyFill="1" applyBorder="1" applyAlignment="1" applyProtection="1">
      <alignment vertical="center" shrinkToFit="1"/>
      <protection locked="0"/>
    </xf>
    <xf numFmtId="0" fontId="17" fillId="0" borderId="51" xfId="0" applyFont="1" applyFill="1" applyBorder="1" applyAlignment="1" applyProtection="1">
      <alignment vertical="center" shrinkToFit="1"/>
      <protection locked="0"/>
    </xf>
    <xf numFmtId="0" fontId="17" fillId="0" borderId="52" xfId="0" applyFont="1" applyFill="1" applyBorder="1" applyAlignment="1" applyProtection="1">
      <alignment vertical="center" shrinkToFit="1"/>
      <protection locked="0"/>
    </xf>
    <xf numFmtId="0" fontId="17" fillId="0" borderId="80" xfId="0" applyFont="1" applyFill="1" applyBorder="1" applyAlignment="1" applyProtection="1">
      <alignment vertical="center" shrinkToFit="1"/>
      <protection locked="0"/>
    </xf>
    <xf numFmtId="0" fontId="17" fillId="0" borderId="54" xfId="0" applyFont="1" applyFill="1" applyBorder="1" applyAlignment="1" applyProtection="1">
      <alignment vertical="center" shrinkToFit="1"/>
      <protection locked="0"/>
    </xf>
    <xf numFmtId="0" fontId="17" fillId="0" borderId="147" xfId="0" applyFont="1" applyFill="1" applyBorder="1" applyAlignment="1" applyProtection="1">
      <alignment vertical="center" shrinkToFit="1"/>
      <protection locked="0"/>
    </xf>
    <xf numFmtId="0" fontId="17" fillId="0" borderId="144" xfId="0" applyFont="1" applyFill="1" applyBorder="1" applyAlignment="1" applyProtection="1">
      <alignment vertical="center" shrinkToFit="1"/>
      <protection locked="0"/>
    </xf>
    <xf numFmtId="0" fontId="0" fillId="0" borderId="97" xfId="0" applyFill="1" applyBorder="1">
      <alignment vertical="center"/>
    </xf>
    <xf numFmtId="0" fontId="0" fillId="0" borderId="73" xfId="0" applyFill="1" applyBorder="1">
      <alignment vertical="center"/>
    </xf>
    <xf numFmtId="0" fontId="0" fillId="0" borderId="10" xfId="0" applyFill="1" applyBorder="1">
      <alignment vertical="center"/>
    </xf>
    <xf numFmtId="0" fontId="0" fillId="0" borderId="6" xfId="0" applyFill="1" applyBorder="1" applyAlignment="1">
      <alignment vertical="center" shrinkToFit="1"/>
    </xf>
    <xf numFmtId="0" fontId="32" fillId="0" borderId="60" xfId="0" applyFont="1" applyFill="1" applyBorder="1" applyAlignment="1">
      <alignment horizontal="center" vertical="center"/>
    </xf>
    <xf numFmtId="0" fontId="8" fillId="0" borderId="72" xfId="0" applyFont="1" applyBorder="1">
      <alignment vertical="center"/>
    </xf>
    <xf numFmtId="0" fontId="0" fillId="0" borderId="5" xfId="0" applyFill="1" applyBorder="1" applyAlignment="1">
      <alignment horizontal="center" vertical="center"/>
    </xf>
    <xf numFmtId="0" fontId="0" fillId="0" borderId="73" xfId="0" applyFont="1" applyFill="1" applyBorder="1">
      <alignment vertical="center"/>
    </xf>
    <xf numFmtId="0" fontId="0" fillId="0" borderId="97" xfId="0" applyFont="1" applyFill="1" applyBorder="1" applyAlignment="1">
      <alignment horizontal="center" vertical="center"/>
    </xf>
    <xf numFmtId="0" fontId="0" fillId="0" borderId="60" xfId="0" applyFont="1" applyFill="1" applyBorder="1" applyAlignment="1">
      <alignment horizontal="center" vertical="center"/>
    </xf>
    <xf numFmtId="0" fontId="8" fillId="0" borderId="72" xfId="0" applyFont="1" applyFill="1" applyBorder="1">
      <alignment vertical="center"/>
    </xf>
    <xf numFmtId="0" fontId="8" fillId="0" borderId="73" xfId="0" applyFont="1" applyFill="1" applyBorder="1">
      <alignment vertical="center"/>
    </xf>
    <xf numFmtId="0" fontId="0" fillId="0" borderId="0" xfId="0" applyFill="1" applyBorder="1">
      <alignment vertical="center"/>
    </xf>
    <xf numFmtId="0" fontId="0" fillId="0" borderId="3" xfId="0" applyFill="1" applyBorder="1">
      <alignment vertical="center"/>
    </xf>
    <xf numFmtId="0" fontId="0" fillId="0" borderId="9" xfId="0" applyFill="1" applyBorder="1">
      <alignment vertical="center"/>
    </xf>
    <xf numFmtId="0" fontId="0" fillId="0" borderId="29" xfId="0" applyFont="1" applyFill="1" applyBorder="1">
      <alignment vertical="center"/>
    </xf>
    <xf numFmtId="0" fontId="0" fillId="0" borderId="3" xfId="0" applyBorder="1">
      <alignment vertical="center"/>
    </xf>
    <xf numFmtId="0" fontId="0" fillId="0" borderId="6" xfId="0" applyFill="1" applyBorder="1">
      <alignment vertical="center"/>
    </xf>
    <xf numFmtId="0" fontId="0" fillId="0" borderId="71" xfId="0" applyFont="1" applyFill="1" applyBorder="1">
      <alignment vertical="center"/>
    </xf>
    <xf numFmtId="0" fontId="0" fillId="0" borderId="71" xfId="0" applyFont="1" applyFill="1" applyBorder="1" applyAlignment="1">
      <alignment horizontal="center" vertical="center"/>
    </xf>
    <xf numFmtId="0" fontId="0" fillId="0" borderId="60" xfId="0" applyFont="1" applyFill="1" applyBorder="1">
      <alignment vertical="center"/>
    </xf>
    <xf numFmtId="0" fontId="8" fillId="0" borderId="8" xfId="0" applyFont="1" applyFill="1" applyBorder="1">
      <alignment vertical="center"/>
    </xf>
    <xf numFmtId="0" fontId="8" fillId="0" borderId="29" xfId="0" applyFont="1" applyFill="1" applyBorder="1">
      <alignment vertical="center"/>
    </xf>
    <xf numFmtId="0" fontId="8" fillId="0" borderId="26" xfId="0" applyFont="1" applyFill="1" applyBorder="1">
      <alignment vertical="center"/>
    </xf>
    <xf numFmtId="0" fontId="0" fillId="0" borderId="26" xfId="0" applyFill="1" applyBorder="1">
      <alignment vertical="center"/>
    </xf>
    <xf numFmtId="0" fontId="8" fillId="0" borderId="4" xfId="0" applyFont="1" applyFill="1" applyBorder="1">
      <alignment vertical="center"/>
    </xf>
    <xf numFmtId="0" fontId="0" fillId="0" borderId="26" xfId="0" applyFont="1" applyFill="1" applyBorder="1">
      <alignment vertical="center"/>
    </xf>
    <xf numFmtId="0" fontId="0" fillId="0" borderId="6" xfId="0" applyFont="1" applyFill="1" applyBorder="1">
      <alignment vertical="center"/>
    </xf>
    <xf numFmtId="0" fontId="0" fillId="0" borderId="5" xfId="0" applyFont="1" applyFill="1" applyBorder="1">
      <alignment vertical="center"/>
    </xf>
    <xf numFmtId="0" fontId="35" fillId="0" borderId="5" xfId="0" applyFont="1" applyFill="1" applyBorder="1" applyAlignment="1">
      <alignment horizontal="center" vertical="center"/>
    </xf>
    <xf numFmtId="0" fontId="4" fillId="0" borderId="71" xfId="0" applyFont="1" applyFill="1" applyBorder="1" applyAlignment="1">
      <alignment vertical="center"/>
    </xf>
    <xf numFmtId="0" fontId="4" fillId="0" borderId="29" xfId="0" applyFont="1" applyFill="1" applyBorder="1" applyAlignment="1">
      <alignment vertical="center"/>
    </xf>
    <xf numFmtId="0" fontId="4" fillId="0" borderId="72" xfId="0" applyFont="1" applyFill="1" applyBorder="1" applyAlignment="1">
      <alignment vertical="center"/>
    </xf>
    <xf numFmtId="0" fontId="4" fillId="0" borderId="5" xfId="0" applyFont="1" applyFill="1" applyBorder="1" applyAlignment="1">
      <alignment vertical="center" shrinkToFit="1"/>
    </xf>
    <xf numFmtId="0" fontId="31" fillId="0" borderId="5" xfId="0" applyFont="1" applyFill="1" applyBorder="1" applyAlignment="1">
      <alignment horizontal="center" vertical="center"/>
    </xf>
    <xf numFmtId="0" fontId="4" fillId="0" borderId="5" xfId="0" applyFont="1" applyFill="1" applyBorder="1" applyAlignment="1">
      <alignment vertical="center"/>
    </xf>
    <xf numFmtId="0" fontId="0" fillId="0" borderId="29" xfId="0" applyFill="1" applyBorder="1">
      <alignment vertical="center"/>
    </xf>
    <xf numFmtId="0" fontId="0" fillId="0" borderId="71" xfId="0" applyFill="1" applyBorder="1" applyAlignment="1">
      <alignment horizontal="center" vertical="center"/>
    </xf>
    <xf numFmtId="0" fontId="4" fillId="0" borderId="97" xfId="0" applyFont="1" applyFill="1" applyBorder="1" applyAlignment="1">
      <alignment vertical="center"/>
    </xf>
    <xf numFmtId="0" fontId="4" fillId="0" borderId="72" xfId="0" applyFont="1" applyFill="1" applyBorder="1" applyAlignment="1">
      <alignment horizontal="center" vertical="center"/>
    </xf>
    <xf numFmtId="0" fontId="0" fillId="0" borderId="60" xfId="0" applyFill="1" applyBorder="1" applyAlignment="1">
      <alignment horizontal="center" vertical="center"/>
    </xf>
    <xf numFmtId="0" fontId="0" fillId="0" borderId="71" xfId="0" applyFill="1" applyBorder="1">
      <alignment vertical="center"/>
    </xf>
    <xf numFmtId="0" fontId="0" fillId="0" borderId="5" xfId="0" applyFill="1" applyBorder="1" applyAlignment="1">
      <alignment vertical="center" shrinkToFit="1"/>
    </xf>
    <xf numFmtId="0" fontId="0" fillId="0" borderId="97" xfId="0" applyFill="1" applyBorder="1" applyAlignment="1">
      <alignment horizontal="center" vertical="center"/>
    </xf>
    <xf numFmtId="0" fontId="16" fillId="0" borderId="97" xfId="0" applyFont="1" applyFill="1" applyBorder="1">
      <alignment vertical="center"/>
    </xf>
    <xf numFmtId="0" fontId="0" fillId="0" borderId="60" xfId="0" applyFill="1" applyBorder="1">
      <alignment vertical="center"/>
    </xf>
    <xf numFmtId="0" fontId="0" fillId="0" borderId="8" xfId="0" applyFill="1" applyBorder="1">
      <alignment vertical="center"/>
    </xf>
    <xf numFmtId="0" fontId="0" fillId="0" borderId="7" xfId="0" applyFill="1" applyBorder="1">
      <alignment vertical="center"/>
    </xf>
    <xf numFmtId="0" fontId="0" fillId="0" borderId="7" xfId="0" applyFill="1" applyBorder="1" applyAlignment="1">
      <alignment vertical="center" shrinkToFit="1"/>
    </xf>
    <xf numFmtId="0" fontId="32" fillId="0" borderId="5" xfId="0" applyFont="1" applyFill="1" applyBorder="1" applyAlignment="1">
      <alignment horizontal="center" vertical="center"/>
    </xf>
    <xf numFmtId="0" fontId="0" fillId="0" borderId="72" xfId="0" applyFill="1" applyBorder="1">
      <alignment vertical="center"/>
    </xf>
    <xf numFmtId="0" fontId="0" fillId="0" borderId="0" xfId="0" applyFont="1" applyFill="1" applyBorder="1">
      <alignment vertical="center"/>
    </xf>
    <xf numFmtId="0" fontId="0" fillId="0" borderId="4" xfId="0" applyFill="1" applyBorder="1">
      <alignment vertical="center"/>
    </xf>
    <xf numFmtId="0" fontId="0" fillId="0" borderId="26" xfId="0" applyFont="1" applyFill="1" applyBorder="1" applyAlignment="1">
      <alignment vertical="center"/>
    </xf>
    <xf numFmtId="0" fontId="36" fillId="0" borderId="0" xfId="0" applyFont="1" applyFill="1" applyBorder="1" applyAlignment="1">
      <alignment vertical="center"/>
    </xf>
    <xf numFmtId="0" fontId="4" fillId="0" borderId="0" xfId="0" applyFont="1" applyFill="1" applyBorder="1" applyAlignment="1">
      <alignment vertical="center"/>
    </xf>
    <xf numFmtId="0" fontId="14" fillId="0" borderId="0" xfId="0" applyFont="1" applyFill="1" applyBorder="1" applyAlignment="1">
      <alignment horizontal="center" vertical="top"/>
    </xf>
    <xf numFmtId="0" fontId="17" fillId="0" borderId="0" xfId="0" applyFont="1" applyFill="1" applyBorder="1" applyAlignment="1">
      <alignment vertical="center"/>
    </xf>
    <xf numFmtId="0" fontId="14" fillId="0" borderId="0" xfId="0" applyFont="1" applyFill="1" applyBorder="1" applyAlignment="1">
      <alignment vertical="center"/>
    </xf>
    <xf numFmtId="0" fontId="17" fillId="0" borderId="99" xfId="0" applyFont="1" applyFill="1" applyBorder="1" applyAlignment="1">
      <alignment horizontal="center" vertical="top"/>
    </xf>
    <xf numFmtId="0" fontId="17" fillId="0" borderId="101" xfId="0" applyFont="1" applyFill="1" applyBorder="1" applyAlignment="1">
      <alignment horizontal="center" vertical="top"/>
    </xf>
    <xf numFmtId="0" fontId="4" fillId="0" borderId="102" xfId="0" applyFont="1" applyFill="1" applyBorder="1" applyAlignment="1">
      <alignment vertical="top"/>
    </xf>
    <xf numFmtId="0" fontId="4" fillId="0" borderId="0" xfId="0" applyFont="1" applyFill="1" applyBorder="1" applyAlignment="1">
      <alignment vertical="top"/>
    </xf>
    <xf numFmtId="0" fontId="22" fillId="0" borderId="0" xfId="0" applyFont="1" applyFill="1" applyBorder="1" applyAlignment="1">
      <alignment horizontal="center" vertical="top"/>
    </xf>
    <xf numFmtId="0" fontId="22" fillId="0" borderId="3" xfId="0" applyFont="1" applyFill="1" applyBorder="1" applyAlignment="1">
      <alignment horizontal="center" vertical="top"/>
    </xf>
    <xf numFmtId="0" fontId="17" fillId="0" borderId="105" xfId="0" applyFont="1" applyFill="1" applyBorder="1" applyAlignment="1">
      <alignment horizontal="center" vertical="top"/>
    </xf>
    <xf numFmtId="0" fontId="4" fillId="0" borderId="32" xfId="0" applyFont="1" applyFill="1" applyBorder="1" applyAlignment="1">
      <alignment vertical="top"/>
    </xf>
    <xf numFmtId="0" fontId="22" fillId="0" borderId="153" xfId="0" applyFont="1" applyFill="1" applyBorder="1" applyAlignment="1">
      <alignment horizontal="center" vertical="top"/>
    </xf>
    <xf numFmtId="0" fontId="22" fillId="0" borderId="154" xfId="0" applyFont="1" applyFill="1" applyBorder="1" applyAlignment="1">
      <alignment horizontal="center" vertical="top"/>
    </xf>
    <xf numFmtId="0" fontId="22" fillId="0" borderId="106" xfId="0" applyFont="1" applyFill="1" applyBorder="1" applyAlignment="1">
      <alignment horizontal="center" vertical="top"/>
    </xf>
    <xf numFmtId="0" fontId="4" fillId="0" borderId="0" xfId="0" applyFont="1" applyFill="1" applyBorder="1" applyAlignment="1">
      <alignment horizontal="left" vertical="top"/>
    </xf>
    <xf numFmtId="0" fontId="22" fillId="0" borderId="108" xfId="0" applyFont="1" applyFill="1" applyBorder="1" applyAlignment="1">
      <alignment horizontal="center" vertical="top"/>
    </xf>
    <xf numFmtId="0" fontId="4" fillId="0" borderId="3" xfId="0" applyFont="1" applyFill="1" applyBorder="1" applyAlignment="1">
      <alignment vertical="top" wrapText="1"/>
    </xf>
    <xf numFmtId="0" fontId="4" fillId="0" borderId="103" xfId="0" applyFont="1" applyFill="1" applyBorder="1" applyAlignment="1">
      <alignment vertical="top" wrapText="1"/>
    </xf>
    <xf numFmtId="0" fontId="22" fillId="0" borderId="155" xfId="1" applyFont="1" applyBorder="1" applyAlignment="1">
      <alignment horizontal="center" vertical="top"/>
    </xf>
    <xf numFmtId="0" fontId="19" fillId="0" borderId="0" xfId="1" applyFont="1" applyFill="1" applyBorder="1" applyAlignment="1">
      <alignment vertical="center"/>
    </xf>
    <xf numFmtId="0" fontId="4" fillId="0" borderId="61" xfId="1" applyFont="1" applyFill="1" applyBorder="1" applyAlignment="1">
      <alignment horizontal="center" vertical="center"/>
    </xf>
    <xf numFmtId="0" fontId="4" fillId="0" borderId="99" xfId="1" applyFont="1" applyFill="1" applyBorder="1" applyAlignment="1">
      <alignment horizontal="center" vertical="center"/>
    </xf>
    <xf numFmtId="0" fontId="14" fillId="0" borderId="105" xfId="1" applyFont="1" applyFill="1" applyBorder="1" applyAlignment="1">
      <alignment vertical="top" wrapText="1"/>
    </xf>
    <xf numFmtId="0" fontId="14" fillId="0" borderId="105" xfId="1" applyFont="1" applyFill="1" applyBorder="1" applyAlignment="1">
      <alignment horizontal="right" vertical="top"/>
    </xf>
    <xf numFmtId="0" fontId="4" fillId="0" borderId="0" xfId="1" applyFont="1" applyFill="1" applyBorder="1" applyAlignment="1">
      <alignment vertical="center"/>
    </xf>
    <xf numFmtId="0" fontId="14" fillId="0" borderId="0" xfId="1" applyFill="1" applyBorder="1" applyAlignment="1">
      <alignment vertical="center" shrinkToFit="1"/>
    </xf>
    <xf numFmtId="0" fontId="14" fillId="0" borderId="0" xfId="1" applyFill="1" applyBorder="1"/>
    <xf numFmtId="0" fontId="8" fillId="0" borderId="0" xfId="0" applyFont="1" applyFill="1">
      <alignment vertical="center"/>
    </xf>
    <xf numFmtId="0" fontId="17" fillId="0" borderId="54"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0" fillId="0" borderId="0" xfId="0" applyFill="1" applyBorder="1" applyAlignment="1">
      <alignment vertical="top" wrapText="1"/>
    </xf>
    <xf numFmtId="0" fontId="9" fillId="0" borderId="35" xfId="0" applyFont="1" applyFill="1" applyBorder="1">
      <alignment vertical="center"/>
    </xf>
    <xf numFmtId="0" fontId="9" fillId="0" borderId="31" xfId="0" applyFont="1" applyFill="1" applyBorder="1">
      <alignment vertical="center"/>
    </xf>
    <xf numFmtId="0" fontId="9" fillId="0" borderId="36" xfId="0" applyFont="1" applyFill="1" applyBorder="1">
      <alignment vertical="center"/>
    </xf>
    <xf numFmtId="0" fontId="9" fillId="0" borderId="31" xfId="0" applyFont="1" applyFill="1" applyBorder="1" applyAlignment="1">
      <alignment vertical="center"/>
    </xf>
    <xf numFmtId="0" fontId="9" fillId="0" borderId="50" xfId="0" applyFont="1" applyFill="1" applyBorder="1">
      <alignment vertical="center"/>
    </xf>
    <xf numFmtId="0" fontId="9" fillId="0" borderId="37" xfId="0" applyFont="1" applyFill="1" applyBorder="1">
      <alignment vertical="center"/>
    </xf>
    <xf numFmtId="0" fontId="9" fillId="0" borderId="2" xfId="0" applyFont="1" applyFill="1" applyBorder="1">
      <alignment vertical="center"/>
    </xf>
    <xf numFmtId="0" fontId="9" fillId="0" borderId="38" xfId="0" applyFont="1" applyFill="1" applyBorder="1">
      <alignment vertical="center"/>
    </xf>
    <xf numFmtId="0" fontId="9" fillId="0" borderId="2" xfId="0" applyFont="1" applyFill="1" applyBorder="1" applyAlignment="1">
      <alignment vertical="center"/>
    </xf>
    <xf numFmtId="0" fontId="9" fillId="0" borderId="51" xfId="0" applyFont="1" applyFill="1" applyBorder="1">
      <alignment vertical="center"/>
    </xf>
    <xf numFmtId="0" fontId="9" fillId="0" borderId="39" xfId="0" applyFont="1" applyFill="1" applyBorder="1">
      <alignment vertical="center"/>
    </xf>
    <xf numFmtId="0" fontId="9" fillId="0" borderId="40" xfId="0" applyFont="1" applyFill="1" applyBorder="1">
      <alignment vertical="center"/>
    </xf>
    <xf numFmtId="0" fontId="9" fillId="0" borderId="41" xfId="0" applyFont="1" applyFill="1" applyBorder="1">
      <alignment vertical="center"/>
    </xf>
    <xf numFmtId="0" fontId="9" fillId="0" borderId="40" xfId="0" applyFont="1" applyFill="1" applyBorder="1" applyAlignment="1">
      <alignment vertical="center"/>
    </xf>
    <xf numFmtId="0" fontId="9" fillId="0" borderId="52" xfId="0" applyFont="1" applyFill="1" applyBorder="1">
      <alignment vertical="center"/>
    </xf>
    <xf numFmtId="0" fontId="9" fillId="0" borderId="42" xfId="0" applyFont="1" applyFill="1" applyBorder="1">
      <alignment vertical="center"/>
    </xf>
    <xf numFmtId="0" fontId="9" fillId="0" borderId="1" xfId="0" applyFont="1" applyFill="1" applyBorder="1">
      <alignment vertical="center"/>
    </xf>
    <xf numFmtId="0" fontId="9" fillId="0" borderId="43" xfId="0" applyFont="1" applyFill="1" applyBorder="1">
      <alignment vertical="center"/>
    </xf>
    <xf numFmtId="0" fontId="9" fillId="0" borderId="1" xfId="0" applyFont="1" applyFill="1" applyBorder="1" applyAlignment="1">
      <alignment vertical="center"/>
    </xf>
    <xf numFmtId="0" fontId="9" fillId="0" borderId="53" xfId="0" applyFont="1" applyFill="1" applyBorder="1">
      <alignment vertical="center"/>
    </xf>
    <xf numFmtId="0" fontId="9" fillId="0" borderId="65" xfId="0" applyFont="1" applyFill="1" applyBorder="1">
      <alignment vertical="center"/>
    </xf>
    <xf numFmtId="0" fontId="9" fillId="0" borderId="66" xfId="0" applyFont="1" applyFill="1" applyBorder="1">
      <alignment vertical="center"/>
    </xf>
    <xf numFmtId="0" fontId="9" fillId="0" borderId="26" xfId="0" applyFont="1" applyFill="1" applyBorder="1">
      <alignment vertical="center"/>
    </xf>
    <xf numFmtId="0" fontId="9" fillId="0" borderId="3" xfId="0" applyFont="1" applyFill="1" applyBorder="1">
      <alignment vertical="center"/>
    </xf>
    <xf numFmtId="0" fontId="9" fillId="0" borderId="64" xfId="0" applyFont="1" applyFill="1" applyBorder="1">
      <alignment vertical="center"/>
    </xf>
    <xf numFmtId="0" fontId="9" fillId="0" borderId="63" xfId="0" applyFont="1" applyFill="1" applyBorder="1">
      <alignment vertical="center"/>
    </xf>
    <xf numFmtId="0" fontId="9" fillId="0" borderId="54" xfId="0" applyFont="1" applyFill="1" applyBorder="1">
      <alignment vertical="center"/>
    </xf>
    <xf numFmtId="0" fontId="9" fillId="0" borderId="30" xfId="0" applyFont="1" applyFill="1" applyBorder="1">
      <alignment vertical="center"/>
    </xf>
    <xf numFmtId="0" fontId="9" fillId="0" borderId="56" xfId="0" applyFont="1" applyFill="1" applyBorder="1">
      <alignment vertical="center"/>
    </xf>
    <xf numFmtId="0" fontId="8" fillId="0" borderId="11" xfId="0" applyFont="1" applyFill="1" applyBorder="1" applyAlignment="1">
      <alignment vertical="center"/>
    </xf>
    <xf numFmtId="0" fontId="2" fillId="0" borderId="11" xfId="0" applyFont="1" applyFill="1" applyBorder="1" applyAlignment="1">
      <alignment vertical="center"/>
    </xf>
    <xf numFmtId="0" fontId="5" fillId="0" borderId="11" xfId="0" applyFont="1" applyFill="1" applyBorder="1" applyAlignment="1">
      <alignment vertical="center"/>
    </xf>
    <xf numFmtId="0" fontId="0" fillId="0" borderId="11" xfId="0" applyFill="1" applyBorder="1" applyAlignment="1">
      <alignment vertical="center"/>
    </xf>
    <xf numFmtId="0" fontId="0" fillId="0" borderId="11" xfId="0" applyFill="1" applyBorder="1">
      <alignment vertical="center"/>
    </xf>
    <xf numFmtId="0" fontId="7" fillId="0" borderId="11" xfId="0" applyFont="1" applyFill="1" applyBorder="1" applyAlignment="1">
      <alignment vertical="top" wrapText="1"/>
    </xf>
    <xf numFmtId="0" fontId="0" fillId="0" borderId="11" xfId="0" applyFill="1" applyBorder="1" applyAlignment="1">
      <alignment horizontal="righ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2" fillId="0" borderId="10" xfId="0" applyFont="1" applyFill="1" applyBorder="1" applyAlignme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top" wrapText="1"/>
    </xf>
    <xf numFmtId="0" fontId="0" fillId="0" borderId="0" xfId="0" applyFill="1" applyBorder="1" applyAlignment="1">
      <alignment horizontal="right" vertical="center"/>
    </xf>
    <xf numFmtId="0" fontId="6" fillId="0" borderId="0" xfId="0" applyFont="1" applyFill="1">
      <alignment vertical="center"/>
    </xf>
    <xf numFmtId="0" fontId="4" fillId="0" borderId="0" xfId="0" applyFont="1" applyFill="1" applyAlignment="1">
      <alignment vertical="center"/>
    </xf>
    <xf numFmtId="0" fontId="0" fillId="0" borderId="0" xfId="0" applyFont="1" applyFill="1" applyAlignment="1">
      <alignment vertical="center"/>
    </xf>
    <xf numFmtId="0" fontId="5" fillId="0" borderId="0" xfId="0" applyFont="1" applyFill="1" applyBorder="1" applyAlignment="1">
      <alignment horizontal="center" vertical="center" textRotation="255"/>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2" fillId="0" borderId="0" xfId="0" applyFont="1" applyFill="1" applyBorder="1" applyAlignment="1">
      <alignment vertical="center"/>
    </xf>
    <xf numFmtId="0" fontId="24" fillId="0" borderId="0" xfId="1" applyFont="1"/>
    <xf numFmtId="0" fontId="44" fillId="0" borderId="160" xfId="1" applyFont="1" applyBorder="1" applyAlignment="1">
      <alignment horizontal="center" vertical="center"/>
    </xf>
    <xf numFmtId="0" fontId="44" fillId="0" borderId="6" xfId="1" applyFont="1" applyBorder="1" applyAlignment="1">
      <alignment horizontal="center" vertical="center"/>
    </xf>
    <xf numFmtId="0" fontId="44" fillId="0" borderId="161" xfId="1" applyFont="1" applyBorder="1" applyAlignment="1">
      <alignment horizontal="center" vertical="center"/>
    </xf>
    <xf numFmtId="0" fontId="45" fillId="0" borderId="0" xfId="1" applyFont="1" applyBorder="1" applyAlignment="1">
      <alignment vertical="center"/>
    </xf>
    <xf numFmtId="0" fontId="14" fillId="0" borderId="10" xfId="1" applyBorder="1" applyAlignment="1">
      <alignment vertical="center"/>
    </xf>
    <xf numFmtId="0" fontId="44" fillId="0" borderId="162" xfId="1" applyFont="1" applyBorder="1" applyAlignment="1">
      <alignment horizontal="center" vertical="center"/>
    </xf>
    <xf numFmtId="0" fontId="45" fillId="0" borderId="3" xfId="1" applyFont="1" applyBorder="1" applyAlignment="1">
      <alignment vertical="center"/>
    </xf>
    <xf numFmtId="0" fontId="14" fillId="0" borderId="6" xfId="1" applyBorder="1" applyAlignment="1">
      <alignment vertical="center"/>
    </xf>
    <xf numFmtId="0" fontId="14" fillId="0" borderId="7" xfId="1" applyBorder="1" applyAlignment="1">
      <alignment horizontal="center" vertical="center"/>
    </xf>
    <xf numFmtId="0" fontId="45" fillId="0" borderId="91" xfId="1" applyFont="1" applyBorder="1" applyAlignment="1">
      <alignment vertical="center"/>
    </xf>
    <xf numFmtId="0" fontId="14" fillId="0" borderId="162" xfId="1" applyBorder="1" applyAlignment="1">
      <alignment vertical="center"/>
    </xf>
    <xf numFmtId="0" fontId="14" fillId="0" borderId="0" xfId="1" applyBorder="1" applyAlignment="1">
      <alignment vertical="center"/>
    </xf>
    <xf numFmtId="0" fontId="14" fillId="0" borderId="0" xfId="1" applyBorder="1" applyAlignment="1">
      <alignment horizontal="center" vertical="center"/>
    </xf>
    <xf numFmtId="0" fontId="14" fillId="7" borderId="0" xfId="1" applyFill="1" applyAlignment="1">
      <alignment vertical="center"/>
    </xf>
    <xf numFmtId="0" fontId="44" fillId="7" borderId="3" xfId="1" applyFont="1" applyFill="1" applyBorder="1" applyAlignment="1">
      <alignment horizontal="center" vertical="center"/>
    </xf>
    <xf numFmtId="0" fontId="44" fillId="7" borderId="6" xfId="1" applyFont="1" applyFill="1" applyBorder="1" applyAlignment="1">
      <alignment horizontal="center" vertical="center"/>
    </xf>
    <xf numFmtId="0" fontId="44" fillId="7" borderId="148" xfId="1" applyFont="1" applyFill="1" applyBorder="1" applyAlignment="1">
      <alignment horizontal="center" vertical="center"/>
    </xf>
    <xf numFmtId="0" fontId="44" fillId="7" borderId="160" xfId="1" applyFont="1" applyFill="1" applyBorder="1" applyAlignment="1">
      <alignment horizontal="center" vertical="center"/>
    </xf>
    <xf numFmtId="0" fontId="44" fillId="7" borderId="87" xfId="1" applyFont="1" applyFill="1" applyBorder="1" applyAlignment="1">
      <alignment horizontal="center" vertical="center"/>
    </xf>
    <xf numFmtId="0" fontId="44" fillId="7" borderId="161" xfId="1" applyFont="1" applyFill="1" applyBorder="1" applyAlignment="1">
      <alignment horizontal="center" vertical="center"/>
    </xf>
    <xf numFmtId="0" fontId="45" fillId="7" borderId="0" xfId="1" applyFont="1" applyFill="1" applyBorder="1" applyAlignment="1">
      <alignment vertical="center"/>
    </xf>
    <xf numFmtId="0" fontId="14" fillId="7" borderId="10" xfId="1" applyFill="1" applyBorder="1" applyAlignment="1">
      <alignment vertical="center"/>
    </xf>
    <xf numFmtId="0" fontId="44" fillId="7" borderId="162" xfId="1" applyFont="1" applyFill="1" applyBorder="1" applyAlignment="1">
      <alignment horizontal="center" vertical="center"/>
    </xf>
    <xf numFmtId="0" fontId="45" fillId="7" borderId="3" xfId="1" applyFont="1" applyFill="1" applyBorder="1" applyAlignment="1">
      <alignment vertical="center"/>
    </xf>
    <xf numFmtId="0" fontId="14" fillId="7" borderId="6" xfId="1" applyFill="1" applyBorder="1" applyAlignment="1">
      <alignment vertical="center"/>
    </xf>
    <xf numFmtId="0" fontId="14" fillId="7" borderId="7" xfId="1" applyFill="1" applyBorder="1" applyAlignment="1">
      <alignment horizontal="center" vertical="center"/>
    </xf>
    <xf numFmtId="0" fontId="14" fillId="0" borderId="0" xfId="1" applyFill="1" applyBorder="1" applyAlignment="1">
      <alignment vertical="center"/>
    </xf>
    <xf numFmtId="49" fontId="44" fillId="0" borderId="0" xfId="1" applyNumberFormat="1" applyFont="1" applyFill="1" applyBorder="1" applyAlignment="1">
      <alignment vertical="center"/>
    </xf>
    <xf numFmtId="0" fontId="14" fillId="0" borderId="0" xfId="1" applyFill="1" applyBorder="1" applyAlignment="1" applyProtection="1">
      <alignment vertical="center"/>
    </xf>
    <xf numFmtId="0" fontId="44" fillId="0" borderId="0" xfId="1" applyFont="1" applyFill="1" applyBorder="1" applyAlignment="1">
      <alignment horizontal="center" vertical="center"/>
    </xf>
    <xf numFmtId="0" fontId="45" fillId="7" borderId="91" xfId="1" applyFont="1" applyFill="1" applyBorder="1" applyAlignment="1">
      <alignment vertical="center"/>
    </xf>
    <xf numFmtId="0" fontId="14" fillId="7" borderId="162" xfId="1" applyFill="1" applyBorder="1" applyAlignment="1">
      <alignment vertical="center"/>
    </xf>
    <xf numFmtId="0" fontId="14" fillId="8" borderId="0" xfId="1" applyFill="1" applyBorder="1" applyAlignment="1">
      <alignment vertical="center"/>
    </xf>
    <xf numFmtId="49" fontId="44" fillId="8" borderId="0" xfId="1" applyNumberFormat="1" applyFont="1" applyFill="1" applyBorder="1" applyAlignment="1">
      <alignment vertical="center"/>
    </xf>
    <xf numFmtId="0" fontId="14" fillId="8" borderId="0" xfId="1" applyFill="1" applyBorder="1" applyAlignment="1" applyProtection="1">
      <alignment vertical="center"/>
    </xf>
    <xf numFmtId="0" fontId="44" fillId="8" borderId="0" xfId="1" applyFont="1" applyFill="1" applyBorder="1" applyAlignment="1">
      <alignment horizontal="center" vertical="center"/>
    </xf>
    <xf numFmtId="0" fontId="14" fillId="8" borderId="29" xfId="1" applyFill="1" applyBorder="1" applyAlignment="1">
      <alignment vertical="center"/>
    </xf>
    <xf numFmtId="0" fontId="14" fillId="8" borderId="9" xfId="1" applyFill="1" applyBorder="1" applyAlignment="1">
      <alignment vertical="center"/>
    </xf>
    <xf numFmtId="0" fontId="14" fillId="8" borderId="72" xfId="1" applyFill="1" applyBorder="1" applyAlignment="1">
      <alignment vertical="center"/>
    </xf>
    <xf numFmtId="0" fontId="45" fillId="8" borderId="4" xfId="1" applyFont="1" applyFill="1" applyBorder="1" applyAlignment="1">
      <alignment vertical="center"/>
    </xf>
    <xf numFmtId="0" fontId="14" fillId="8" borderId="7" xfId="1" applyFill="1" applyBorder="1" applyAlignment="1">
      <alignment vertical="center"/>
    </xf>
    <xf numFmtId="0" fontId="44" fillId="8" borderId="7" xfId="1" applyFont="1" applyFill="1" applyBorder="1" applyAlignment="1">
      <alignment horizontal="center" vertical="center"/>
    </xf>
    <xf numFmtId="0" fontId="14" fillId="8" borderId="26" xfId="1" applyFill="1" applyBorder="1" applyAlignment="1">
      <alignment vertical="center"/>
    </xf>
    <xf numFmtId="0" fontId="44" fillId="8" borderId="3" xfId="1" applyFont="1" applyFill="1" applyBorder="1" applyAlignment="1">
      <alignment vertical="center"/>
    </xf>
    <xf numFmtId="0" fontId="14" fillId="8" borderId="3" xfId="1" applyFill="1" applyBorder="1" applyAlignment="1">
      <alignment vertical="center"/>
    </xf>
    <xf numFmtId="0" fontId="45" fillId="8" borderId="3" xfId="1" applyFont="1" applyFill="1" applyBorder="1" applyAlignment="1">
      <alignment vertical="center"/>
    </xf>
    <xf numFmtId="0" fontId="14" fillId="8" borderId="6" xfId="1" applyFill="1" applyBorder="1" applyAlignment="1">
      <alignment vertical="center"/>
    </xf>
    <xf numFmtId="0" fontId="14" fillId="8" borderId="7" xfId="1" applyFill="1" applyBorder="1" applyAlignment="1">
      <alignment horizontal="center" vertical="center"/>
    </xf>
    <xf numFmtId="0" fontId="45" fillId="8" borderId="9" xfId="1" applyFont="1" applyFill="1" applyBorder="1" applyAlignment="1">
      <alignment vertical="center"/>
    </xf>
    <xf numFmtId="0" fontId="14" fillId="8" borderId="27" xfId="1" applyFill="1" applyBorder="1" applyAlignment="1">
      <alignment vertical="center"/>
    </xf>
    <xf numFmtId="0" fontId="44" fillId="8" borderId="11" xfId="1" applyFont="1" applyFill="1" applyBorder="1" applyAlignment="1">
      <alignment vertical="center"/>
    </xf>
    <xf numFmtId="0" fontId="14" fillId="8" borderId="11" xfId="1" applyFill="1" applyBorder="1" applyAlignment="1">
      <alignment vertical="center"/>
    </xf>
    <xf numFmtId="0" fontId="45" fillId="8" borderId="11" xfId="1" applyFont="1" applyFill="1" applyBorder="1" applyAlignment="1">
      <alignment vertical="center"/>
    </xf>
    <xf numFmtId="0" fontId="14" fillId="8" borderId="28" xfId="1" applyFill="1" applyBorder="1" applyAlignment="1">
      <alignment vertical="center"/>
    </xf>
    <xf numFmtId="0" fontId="14" fillId="8" borderId="161" xfId="1" applyFill="1" applyBorder="1" applyAlignment="1">
      <alignment horizontal="center" vertical="center"/>
    </xf>
    <xf numFmtId="0" fontId="14" fillId="8" borderId="73" xfId="1" applyFill="1" applyBorder="1" applyAlignment="1">
      <alignment vertical="center"/>
    </xf>
    <xf numFmtId="0" fontId="14" fillId="8" borderId="10" xfId="1" applyFill="1" applyBorder="1" applyAlignment="1">
      <alignment vertical="center"/>
    </xf>
    <xf numFmtId="0" fontId="45" fillId="8" borderId="0" xfId="1" applyFont="1" applyFill="1" applyBorder="1" applyAlignment="1">
      <alignment vertical="center"/>
    </xf>
    <xf numFmtId="0" fontId="44" fillId="8" borderId="162" xfId="1" applyFont="1" applyFill="1" applyBorder="1" applyAlignment="1">
      <alignment horizontal="center" vertical="center"/>
    </xf>
    <xf numFmtId="0" fontId="0" fillId="0" borderId="0" xfId="0" applyAlignment="1">
      <alignment vertical="center"/>
    </xf>
    <xf numFmtId="0" fontId="4" fillId="0" borderId="0" xfId="0" applyFont="1" applyBorder="1" applyAlignment="1">
      <alignment vertical="top"/>
    </xf>
    <xf numFmtId="0" fontId="4" fillId="0" borderId="102" xfId="0" applyFont="1" applyBorder="1" applyAlignment="1">
      <alignment vertical="top"/>
    </xf>
    <xf numFmtId="0" fontId="22" fillId="0" borderId="0" xfId="0" applyFont="1" applyBorder="1" applyAlignment="1">
      <alignment horizontal="center" vertical="top"/>
    </xf>
    <xf numFmtId="0" fontId="14" fillId="0" borderId="0" xfId="0" applyFont="1" applyAlignment="1">
      <alignment vertical="center"/>
    </xf>
    <xf numFmtId="0" fontId="4" fillId="0" borderId="32" xfId="0" applyFont="1" applyBorder="1" applyAlignment="1">
      <alignment vertical="top"/>
    </xf>
    <xf numFmtId="0" fontId="4" fillId="0" borderId="73" xfId="1" applyFont="1" applyFill="1" applyBorder="1" applyAlignment="1">
      <alignment horizontal="center" vertical="top"/>
    </xf>
    <xf numFmtId="0" fontId="4" fillId="0" borderId="3" xfId="0" applyFont="1" applyFill="1" applyBorder="1" applyAlignment="1">
      <alignment vertical="top"/>
    </xf>
    <xf numFmtId="0" fontId="17" fillId="0" borderId="0" xfId="0" applyFont="1" applyFill="1" applyBorder="1" applyAlignment="1">
      <alignment vertical="top" wrapText="1"/>
    </xf>
    <xf numFmtId="0" fontId="17" fillId="0" borderId="3" xfId="0" applyFont="1" applyFill="1" applyBorder="1" applyAlignment="1">
      <alignment vertical="top" wrapText="1"/>
    </xf>
    <xf numFmtId="0" fontId="4" fillId="0" borderId="32" xfId="1" applyFont="1" applyBorder="1" applyAlignment="1">
      <alignment vertical="top" wrapText="1"/>
    </xf>
    <xf numFmtId="0" fontId="4" fillId="0" borderId="102" xfId="1" applyFont="1" applyBorder="1" applyAlignment="1">
      <alignment vertical="top" wrapText="1"/>
    </xf>
    <xf numFmtId="0" fontId="4" fillId="0" borderId="103" xfId="1" applyFont="1" applyBorder="1" applyAlignment="1">
      <alignment vertical="top" wrapText="1"/>
    </xf>
    <xf numFmtId="0" fontId="17" fillId="0" borderId="9" xfId="0" applyFont="1" applyFill="1" applyBorder="1" applyAlignment="1">
      <alignment vertical="top" wrapText="1"/>
    </xf>
    <xf numFmtId="0" fontId="8" fillId="0" borderId="0" xfId="0" applyFont="1" applyFill="1" applyAlignment="1">
      <alignment horizontal="right" vertical="center"/>
    </xf>
    <xf numFmtId="0" fontId="46" fillId="0" borderId="0" xfId="0" applyFont="1" applyFill="1">
      <alignment vertical="center"/>
    </xf>
    <xf numFmtId="0" fontId="8" fillId="0" borderId="46" xfId="0" applyFont="1" applyFill="1" applyBorder="1" applyAlignment="1">
      <alignment vertical="center" textRotation="255" shrinkToFit="1"/>
    </xf>
    <xf numFmtId="0" fontId="8" fillId="0" borderId="34" xfId="0" applyFont="1" applyFill="1" applyBorder="1" applyAlignment="1">
      <alignment vertical="center" textRotation="255" shrinkToFit="1"/>
    </xf>
    <xf numFmtId="0" fontId="17" fillId="0" borderId="12" xfId="0" applyFont="1" applyFill="1" applyBorder="1">
      <alignment vertical="center"/>
    </xf>
    <xf numFmtId="0" fontId="17" fillId="0" borderId="57" xfId="0" applyFont="1" applyFill="1" applyBorder="1">
      <alignment vertical="center"/>
    </xf>
    <xf numFmtId="0" fontId="8" fillId="0" borderId="55" xfId="0" applyFont="1" applyFill="1" applyBorder="1" applyAlignment="1">
      <alignment vertical="center" textRotation="255" shrinkToFit="1"/>
    </xf>
    <xf numFmtId="0" fontId="8" fillId="0" borderId="28" xfId="0" applyFont="1" applyFill="1" applyBorder="1" applyAlignment="1">
      <alignment vertical="center" textRotation="255" shrinkToFit="1"/>
    </xf>
    <xf numFmtId="0" fontId="17" fillId="0" borderId="11" xfId="0" applyFont="1" applyFill="1" applyBorder="1">
      <alignment vertical="center"/>
    </xf>
    <xf numFmtId="0" fontId="17" fillId="0" borderId="56" xfId="0" applyFont="1" applyFill="1" applyBorder="1">
      <alignment vertical="center"/>
    </xf>
    <xf numFmtId="0" fontId="17" fillId="0" borderId="0" xfId="0" applyFont="1" applyFill="1" applyBorder="1">
      <alignment vertical="center"/>
    </xf>
    <xf numFmtId="0" fontId="17" fillId="0" borderId="47" xfId="0" applyFont="1" applyFill="1" applyBorder="1">
      <alignment vertical="center"/>
    </xf>
    <xf numFmtId="0" fontId="17" fillId="0" borderId="14" xfId="0" applyFont="1" applyFill="1" applyBorder="1" applyAlignment="1">
      <alignment vertical="center"/>
    </xf>
    <xf numFmtId="0" fontId="17" fillId="0" borderId="14" xfId="0" applyFont="1" applyFill="1" applyBorder="1">
      <alignment vertical="center"/>
    </xf>
    <xf numFmtId="0" fontId="17" fillId="0" borderId="58" xfId="0" applyFont="1" applyFill="1" applyBorder="1">
      <alignment vertical="center"/>
    </xf>
    <xf numFmtId="0" fontId="17" fillId="0" borderId="15" xfId="0" applyFont="1" applyFill="1" applyBorder="1" applyAlignment="1">
      <alignment vertical="center"/>
    </xf>
    <xf numFmtId="0" fontId="4" fillId="0" borderId="0" xfId="0" applyFont="1" applyFill="1" applyBorder="1">
      <alignment vertical="center"/>
    </xf>
    <xf numFmtId="0" fontId="8" fillId="0" borderId="47" xfId="0" applyFont="1" applyFill="1" applyBorder="1">
      <alignment vertical="center"/>
    </xf>
    <xf numFmtId="0" fontId="8" fillId="0" borderId="11" xfId="0" applyFont="1" applyFill="1" applyBorder="1">
      <alignment vertical="center"/>
    </xf>
    <xf numFmtId="0" fontId="17" fillId="0" borderId="0" xfId="0" applyFont="1" applyFill="1" applyBorder="1" applyAlignment="1">
      <alignment vertical="center" wrapText="1"/>
    </xf>
    <xf numFmtId="0" fontId="23" fillId="0" borderId="0" xfId="0" applyFont="1" applyFill="1" applyBorder="1" applyAlignment="1">
      <alignment vertical="center"/>
    </xf>
    <xf numFmtId="0" fontId="23" fillId="0" borderId="0" xfId="0" applyFont="1" applyFill="1" applyBorder="1">
      <alignment vertical="center"/>
    </xf>
    <xf numFmtId="0" fontId="17" fillId="0" borderId="3" xfId="0" applyFont="1" applyFill="1" applyBorder="1">
      <alignment vertical="center"/>
    </xf>
    <xf numFmtId="0" fontId="17" fillId="0" borderId="54" xfId="0" applyFont="1" applyFill="1" applyBorder="1">
      <alignment vertical="center"/>
    </xf>
    <xf numFmtId="0" fontId="17" fillId="0" borderId="9" xfId="0" applyFont="1" applyFill="1" applyBorder="1">
      <alignment vertical="center"/>
    </xf>
    <xf numFmtId="0" fontId="17" fillId="0" borderId="59" xfId="0" applyFont="1" applyFill="1" applyBorder="1">
      <alignment vertical="center"/>
    </xf>
    <xf numFmtId="0" fontId="17" fillId="0" borderId="11" xfId="0" applyFont="1" applyFill="1" applyBorder="1" applyAlignment="1">
      <alignment vertical="top" wrapText="1"/>
    </xf>
    <xf numFmtId="0" fontId="33" fillId="0" borderId="11" xfId="0" applyFont="1" applyFill="1" applyBorder="1" applyAlignment="1">
      <alignment vertical="center"/>
    </xf>
    <xf numFmtId="0" fontId="17" fillId="0" borderId="12" xfId="0" applyFont="1" applyFill="1" applyBorder="1" applyAlignment="1">
      <alignment vertical="center"/>
    </xf>
    <xf numFmtId="0" fontId="23" fillId="0" borderId="56" xfId="0" applyFont="1" applyFill="1" applyBorder="1" applyAlignment="1">
      <alignment vertical="center"/>
    </xf>
    <xf numFmtId="0" fontId="8" fillId="0" borderId="10" xfId="0" applyFont="1" applyFill="1" applyBorder="1" applyAlignment="1">
      <alignment vertical="center"/>
    </xf>
    <xf numFmtId="0" fontId="15" fillId="0" borderId="0" xfId="0" applyFont="1" applyFill="1" applyBorder="1" applyAlignment="1">
      <alignment vertical="top" wrapText="1"/>
    </xf>
    <xf numFmtId="0" fontId="8" fillId="0" borderId="0" xfId="0" applyFont="1" applyFill="1" applyBorder="1" applyAlignment="1">
      <alignment horizontal="right" vertical="center"/>
    </xf>
    <xf numFmtId="0" fontId="4" fillId="0" borderId="12" xfId="0" applyFont="1" applyFill="1" applyBorder="1">
      <alignment vertical="center"/>
    </xf>
    <xf numFmtId="0" fontId="8" fillId="0" borderId="12" xfId="0" applyFont="1" applyFill="1" applyBorder="1">
      <alignment vertical="center"/>
    </xf>
    <xf numFmtId="0" fontId="8" fillId="0" borderId="31" xfId="0" applyFont="1" applyFill="1" applyBorder="1">
      <alignment vertical="center"/>
    </xf>
    <xf numFmtId="0" fontId="17" fillId="0" borderId="31" xfId="0" applyFont="1" applyFill="1" applyBorder="1">
      <alignment vertical="center"/>
    </xf>
    <xf numFmtId="0" fontId="17" fillId="0" borderId="50" xfId="0" applyFont="1" applyFill="1" applyBorder="1">
      <alignment vertical="center"/>
    </xf>
    <xf numFmtId="0" fontId="17" fillId="0" borderId="2" xfId="0" applyFont="1" applyFill="1" applyBorder="1">
      <alignment vertical="center"/>
    </xf>
    <xf numFmtId="0" fontId="17" fillId="0" borderId="1" xfId="0" applyFont="1" applyFill="1" applyBorder="1">
      <alignment vertical="center"/>
    </xf>
    <xf numFmtId="0" fontId="17" fillId="0" borderId="15" xfId="0" applyFont="1" applyFill="1" applyBorder="1">
      <alignment vertical="center"/>
    </xf>
    <xf numFmtId="0" fontId="17" fillId="0" borderId="89" xfId="0" applyFont="1" applyFill="1" applyBorder="1">
      <alignment vertical="center"/>
    </xf>
    <xf numFmtId="0" fontId="17" fillId="0" borderId="21" xfId="0" applyFont="1" applyFill="1" applyBorder="1">
      <alignment vertical="center"/>
    </xf>
    <xf numFmtId="0" fontId="17" fillId="0" borderId="1" xfId="0" applyFont="1" applyFill="1" applyBorder="1" applyAlignment="1">
      <alignment horizontal="center" vertical="center"/>
    </xf>
    <xf numFmtId="0" fontId="17" fillId="0" borderId="53" xfId="0" applyFont="1" applyFill="1" applyBorder="1">
      <alignment vertical="center"/>
    </xf>
    <xf numFmtId="0" fontId="17" fillId="0" borderId="51" xfId="0" applyFont="1" applyFill="1" applyBorder="1">
      <alignment vertical="center"/>
    </xf>
    <xf numFmtId="0" fontId="4" fillId="0" borderId="0" xfId="0" applyFont="1" applyFill="1">
      <alignment vertical="center"/>
    </xf>
    <xf numFmtId="0" fontId="4" fillId="0" borderId="11" xfId="0" applyFont="1" applyFill="1" applyBorder="1" applyAlignment="1">
      <alignment vertical="center"/>
    </xf>
    <xf numFmtId="0" fontId="8" fillId="0" borderId="57" xfId="0" applyFont="1" applyFill="1" applyBorder="1">
      <alignment vertical="center"/>
    </xf>
    <xf numFmtId="0" fontId="4" fillId="0" borderId="0" xfId="0" applyFont="1" applyFill="1" applyBorder="1" applyAlignment="1">
      <alignment horizontal="center" vertical="center" textRotation="255"/>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50" fillId="0" borderId="0" xfId="0" applyFont="1" applyBorder="1">
      <alignment vertical="center"/>
    </xf>
    <xf numFmtId="0" fontId="50" fillId="0" borderId="0" xfId="0" applyFont="1" applyFill="1" applyBorder="1">
      <alignment vertical="center"/>
    </xf>
    <xf numFmtId="0" fontId="23" fillId="0" borderId="40" xfId="0" applyFont="1" applyFill="1" applyBorder="1" applyAlignment="1">
      <alignment vertical="center"/>
    </xf>
    <xf numFmtId="0" fontId="2" fillId="0" borderId="0" xfId="0" applyFont="1">
      <alignment vertical="center"/>
    </xf>
    <xf numFmtId="176" fontId="0" fillId="4" borderId="5" xfId="0" applyNumberFormat="1" applyFill="1" applyBorder="1">
      <alignment vertical="center"/>
    </xf>
    <xf numFmtId="0" fontId="23" fillId="0" borderId="30" xfId="0" applyFont="1" applyFill="1" applyBorder="1" applyAlignment="1">
      <alignment vertical="center"/>
    </xf>
    <xf numFmtId="0" fontId="4" fillId="0" borderId="7" xfId="0" applyFont="1" applyBorder="1" applyAlignment="1">
      <alignment vertical="center"/>
    </xf>
    <xf numFmtId="0" fontId="4" fillId="0" borderId="72" xfId="0" applyFont="1" applyBorder="1" applyAlignment="1">
      <alignment vertical="center"/>
    </xf>
    <xf numFmtId="0" fontId="4" fillId="4" borderId="5" xfId="0" applyFont="1" applyFill="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0" xfId="0" applyFont="1">
      <alignment vertical="center"/>
    </xf>
    <xf numFmtId="0" fontId="6" fillId="3" borderId="5" xfId="0" applyFont="1" applyFill="1" applyBorder="1" applyAlignment="1">
      <alignment vertical="center"/>
    </xf>
    <xf numFmtId="0" fontId="6" fillId="4" borderId="5" xfId="0" applyFont="1" applyFill="1" applyBorder="1">
      <alignment vertical="center"/>
    </xf>
    <xf numFmtId="0" fontId="17" fillId="0" borderId="4" xfId="1" applyFont="1" applyBorder="1" applyAlignment="1">
      <alignment vertical="top" wrapText="1"/>
    </xf>
    <xf numFmtId="0" fontId="17" fillId="0" borderId="7" xfId="1" applyFont="1" applyBorder="1" applyAlignment="1">
      <alignment vertical="top" wrapText="1"/>
    </xf>
    <xf numFmtId="0" fontId="17" fillId="0" borderId="31" xfId="0" applyFont="1" applyFill="1" applyBorder="1" applyAlignment="1">
      <alignment vertical="top" wrapText="1"/>
    </xf>
    <xf numFmtId="0" fontId="17" fillId="0" borderId="36" xfId="0" applyFont="1" applyFill="1" applyBorder="1" applyAlignment="1">
      <alignment vertical="top" wrapText="1"/>
    </xf>
    <xf numFmtId="0" fontId="39" fillId="0" borderId="0" xfId="0" applyFont="1" applyFill="1" applyBorder="1" applyAlignment="1">
      <alignment horizontal="left" vertical="top" shrinkToFit="1"/>
    </xf>
    <xf numFmtId="0" fontId="40" fillId="0" borderId="0" xfId="0" applyFont="1" applyFill="1" applyBorder="1" applyAlignment="1">
      <alignment horizontal="left" vertical="top"/>
    </xf>
    <xf numFmtId="0" fontId="40" fillId="0" borderId="10" xfId="0" applyFont="1" applyFill="1" applyBorder="1" applyAlignment="1">
      <alignment horizontal="left" vertical="top"/>
    </xf>
    <xf numFmtId="0" fontId="17" fillId="0" borderId="0" xfId="0" applyFont="1" applyFill="1" applyBorder="1" applyAlignment="1">
      <alignment vertical="top" wrapText="1"/>
    </xf>
    <xf numFmtId="0" fontId="14" fillId="0" borderId="0" xfId="0" applyFont="1" applyFill="1" applyBorder="1" applyAlignment="1">
      <alignment vertical="top" wrapText="1"/>
    </xf>
    <xf numFmtId="0" fontId="14" fillId="0" borderId="10" xfId="0" applyFont="1" applyFill="1" applyBorder="1" applyAlignment="1">
      <alignment vertical="top" wrapText="1"/>
    </xf>
    <xf numFmtId="0" fontId="17" fillId="0" borderId="3" xfId="0" applyFont="1" applyFill="1" applyBorder="1" applyAlignment="1">
      <alignment vertical="top" wrapText="1"/>
    </xf>
    <xf numFmtId="0" fontId="14" fillId="0" borderId="3" xfId="0" applyFont="1" applyFill="1" applyBorder="1" applyAlignment="1">
      <alignment vertical="top" wrapText="1"/>
    </xf>
    <xf numFmtId="0" fontId="14" fillId="0" borderId="6" xfId="0" applyFont="1" applyFill="1" applyBorder="1" applyAlignment="1">
      <alignment vertical="top" wrapText="1"/>
    </xf>
    <xf numFmtId="0" fontId="17" fillId="0" borderId="9" xfId="1" applyFont="1" applyBorder="1" applyAlignment="1">
      <alignment vertical="top" wrapText="1"/>
    </xf>
    <xf numFmtId="0" fontId="17" fillId="0" borderId="72" xfId="1" applyFont="1" applyBorder="1" applyAlignment="1">
      <alignment vertical="top" wrapText="1"/>
    </xf>
    <xf numFmtId="0" fontId="17" fillId="0" borderId="2" xfId="1" applyFont="1" applyBorder="1" applyAlignment="1">
      <alignment vertical="top" wrapText="1"/>
    </xf>
    <xf numFmtId="0" fontId="14" fillId="0" borderId="2" xfId="1" applyFont="1" applyBorder="1" applyAlignment="1">
      <alignment vertical="top" wrapText="1"/>
    </xf>
    <xf numFmtId="0" fontId="14" fillId="0" borderId="38" xfId="1" applyFont="1" applyBorder="1" applyAlignment="1">
      <alignment vertical="top" wrapText="1"/>
    </xf>
    <xf numFmtId="0" fontId="17" fillId="0" borderId="3" xfId="1" applyFont="1" applyBorder="1" applyAlignment="1">
      <alignment vertical="top" wrapText="1"/>
    </xf>
    <xf numFmtId="0" fontId="14" fillId="0" borderId="3" xfId="1" applyFont="1" applyBorder="1" applyAlignment="1">
      <alignment vertical="top" wrapText="1"/>
    </xf>
    <xf numFmtId="0" fontId="14" fillId="0" borderId="6" xfId="1" applyFont="1" applyBorder="1" applyAlignment="1">
      <alignment vertical="top" wrapText="1"/>
    </xf>
    <xf numFmtId="0" fontId="17" fillId="0" borderId="40" xfId="0" applyFont="1" applyFill="1" applyBorder="1" applyAlignment="1">
      <alignment vertical="top" wrapText="1"/>
    </xf>
    <xf numFmtId="0" fontId="17" fillId="0" borderId="41" xfId="0" applyFont="1" applyFill="1" applyBorder="1" applyAlignment="1">
      <alignment vertical="top" wrapText="1"/>
    </xf>
    <xf numFmtId="0" fontId="17" fillId="0" borderId="6" xfId="1" applyFont="1" applyBorder="1" applyAlignment="1">
      <alignment vertical="top" wrapText="1"/>
    </xf>
    <xf numFmtId="0" fontId="4" fillId="0" borderId="104" xfId="1" applyFont="1" applyBorder="1" applyAlignment="1">
      <alignment horizontal="left" vertical="top" wrapText="1"/>
    </xf>
    <xf numFmtId="0" fontId="4" fillId="0" borderId="100" xfId="1" applyFont="1" applyBorder="1" applyAlignment="1">
      <alignment horizontal="left" vertical="top" wrapText="1"/>
    </xf>
    <xf numFmtId="0" fontId="4" fillId="0" borderId="63" xfId="1" applyFont="1" applyBorder="1" applyAlignment="1">
      <alignment horizontal="left" vertical="top" wrapText="1"/>
    </xf>
    <xf numFmtId="0" fontId="4" fillId="0" borderId="103" xfId="1" applyFont="1" applyBorder="1" applyAlignment="1">
      <alignment horizontal="left" vertical="top" wrapText="1"/>
    </xf>
    <xf numFmtId="0" fontId="17" fillId="0" borderId="31" xfId="1" applyFont="1" applyBorder="1" applyAlignment="1">
      <alignment vertical="top" wrapText="1"/>
    </xf>
    <xf numFmtId="0" fontId="17" fillId="0" borderId="36" xfId="1" applyFont="1" applyBorder="1" applyAlignment="1">
      <alignment vertical="top" wrapText="1"/>
    </xf>
    <xf numFmtId="0" fontId="17" fillId="0" borderId="40" xfId="1" applyFont="1" applyBorder="1" applyAlignment="1">
      <alignment vertical="top" wrapText="1"/>
    </xf>
    <xf numFmtId="0" fontId="17" fillId="0" borderId="41" xfId="1" applyFont="1" applyBorder="1" applyAlignment="1">
      <alignment vertical="top" wrapText="1"/>
    </xf>
    <xf numFmtId="0" fontId="17" fillId="0" borderId="1" xfId="1" applyFont="1" applyBorder="1" applyAlignment="1">
      <alignment vertical="top" wrapText="1"/>
    </xf>
    <xf numFmtId="0" fontId="17" fillId="0" borderId="43" xfId="1" applyFont="1" applyBorder="1" applyAlignment="1">
      <alignment vertical="top" wrapText="1"/>
    </xf>
    <xf numFmtId="0" fontId="4" fillId="0" borderId="9" xfId="1" applyFont="1" applyBorder="1" applyAlignment="1">
      <alignment horizontal="left" vertical="top" wrapText="1"/>
    </xf>
    <xf numFmtId="0" fontId="4" fillId="0" borderId="3" xfId="1" applyFont="1" applyBorder="1" applyAlignment="1">
      <alignment horizontal="left" vertical="top" wrapText="1"/>
    </xf>
    <xf numFmtId="0" fontId="17" fillId="0" borderId="40" xfId="1" applyFont="1" applyBorder="1" applyAlignment="1">
      <alignment horizontal="left" vertical="top" wrapText="1"/>
    </xf>
    <xf numFmtId="0" fontId="17" fillId="0" borderId="41" xfId="1" applyFont="1" applyBorder="1" applyAlignment="1">
      <alignment horizontal="left" vertical="top" wrapText="1"/>
    </xf>
    <xf numFmtId="0" fontId="4" fillId="0" borderId="104" xfId="0" applyFont="1" applyFill="1" applyBorder="1" applyAlignment="1">
      <alignment vertical="top" wrapText="1"/>
    </xf>
    <xf numFmtId="0" fontId="4" fillId="0" borderId="100" xfId="0" applyFont="1" applyFill="1" applyBorder="1" applyAlignment="1">
      <alignment vertical="top" wrapText="1"/>
    </xf>
    <xf numFmtId="0" fontId="4" fillId="0" borderId="104" xfId="1" applyFont="1" applyBorder="1" applyAlignment="1">
      <alignment vertical="top" wrapText="1"/>
    </xf>
    <xf numFmtId="0" fontId="4" fillId="0" borderId="100" xfId="1" applyFont="1" applyBorder="1" applyAlignment="1">
      <alignment vertical="top" wrapText="1"/>
    </xf>
    <xf numFmtId="0" fontId="17" fillId="0" borderId="2" xfId="1" applyFont="1" applyBorder="1" applyAlignment="1">
      <alignment horizontal="left" vertical="top" wrapText="1"/>
    </xf>
    <xf numFmtId="0" fontId="17" fillId="0" borderId="38" xfId="1" applyFont="1" applyBorder="1" applyAlignment="1">
      <alignment horizontal="left" vertical="top" wrapText="1"/>
    </xf>
    <xf numFmtId="0" fontId="4" fillId="0" borderId="32" xfId="1" applyFont="1" applyBorder="1" applyAlignment="1">
      <alignment vertical="top" wrapText="1"/>
    </xf>
    <xf numFmtId="0" fontId="4" fillId="0" borderId="102" xfId="1" applyFont="1" applyBorder="1" applyAlignment="1">
      <alignment vertical="top" wrapText="1"/>
    </xf>
    <xf numFmtId="0" fontId="4" fillId="0" borderId="63" xfId="1" applyFont="1" applyBorder="1" applyAlignment="1">
      <alignment vertical="top" wrapText="1"/>
    </xf>
    <xf numFmtId="0" fontId="4" fillId="0" borderId="103" xfId="1" applyFont="1" applyBorder="1" applyAlignment="1">
      <alignment vertical="top" wrapText="1"/>
    </xf>
    <xf numFmtId="0" fontId="14" fillId="0" borderId="31" xfId="1" applyFont="1" applyBorder="1" applyAlignment="1">
      <alignment vertical="top" wrapText="1"/>
    </xf>
    <xf numFmtId="0" fontId="14" fillId="0" borderId="36" xfId="1" applyFont="1" applyBorder="1" applyAlignment="1">
      <alignment vertical="top" wrapText="1"/>
    </xf>
    <xf numFmtId="0" fontId="17" fillId="0" borderId="10" xfId="0" applyFont="1" applyFill="1" applyBorder="1" applyAlignment="1">
      <alignment vertical="top" wrapText="1"/>
    </xf>
    <xf numFmtId="0" fontId="39" fillId="0" borderId="0" xfId="0" applyFont="1" applyFill="1" applyBorder="1" applyAlignment="1">
      <alignment vertical="top" wrapText="1"/>
    </xf>
    <xf numFmtId="0" fontId="40" fillId="0" borderId="0" xfId="0" applyFont="1" applyFill="1" applyBorder="1" applyAlignment="1">
      <alignment vertical="top" wrapText="1"/>
    </xf>
    <xf numFmtId="0" fontId="40" fillId="0" borderId="10" xfId="0" applyFont="1" applyFill="1" applyBorder="1" applyAlignment="1">
      <alignment vertical="top" wrapText="1"/>
    </xf>
    <xf numFmtId="0" fontId="17" fillId="0" borderId="0" xfId="0" applyFont="1" applyFill="1" applyBorder="1" applyAlignment="1">
      <alignment horizontal="right" vertical="center" shrinkToFit="1"/>
    </xf>
    <xf numFmtId="0" fontId="4" fillId="0" borderId="0" xfId="0" applyFont="1" applyFill="1" applyBorder="1" applyAlignment="1">
      <alignment horizontal="right" vertical="center" shrinkToFit="1"/>
    </xf>
    <xf numFmtId="0" fontId="17" fillId="0" borderId="0" xfId="0" applyFont="1" applyBorder="1" applyAlignment="1">
      <alignment vertical="top" wrapText="1"/>
    </xf>
    <xf numFmtId="0" fontId="8" fillId="0" borderId="0" xfId="0" applyFont="1" applyBorder="1" applyAlignment="1">
      <alignment vertical="top" wrapText="1"/>
    </xf>
    <xf numFmtId="0" fontId="8" fillId="0" borderId="10" xfId="0" applyFont="1" applyBorder="1" applyAlignment="1">
      <alignment vertical="top" wrapText="1"/>
    </xf>
    <xf numFmtId="0" fontId="49" fillId="0" borderId="0" xfId="2" applyFont="1" applyBorder="1" applyAlignment="1" applyProtection="1">
      <alignment vertical="top" wrapText="1"/>
    </xf>
    <xf numFmtId="0" fontId="17" fillId="0" borderId="9" xfId="0" applyFont="1" applyFill="1" applyBorder="1" applyAlignment="1">
      <alignment vertical="top" wrapText="1"/>
    </xf>
    <xf numFmtId="0" fontId="17" fillId="0" borderId="72" xfId="0" applyFont="1" applyFill="1" applyBorder="1" applyAlignment="1">
      <alignment vertical="top" wrapText="1"/>
    </xf>
    <xf numFmtId="0" fontId="39" fillId="0" borderId="10" xfId="0" applyFont="1" applyFill="1" applyBorder="1" applyAlignment="1">
      <alignment vertical="top" wrapText="1"/>
    </xf>
    <xf numFmtId="0" fontId="21" fillId="0" borderId="4" xfId="1" applyFont="1" applyBorder="1" applyAlignment="1">
      <alignment horizontal="center" vertical="center"/>
    </xf>
    <xf numFmtId="0" fontId="21" fillId="0" borderId="98" xfId="1" applyFont="1" applyBorder="1" applyAlignment="1">
      <alignment horizontal="center" vertical="center"/>
    </xf>
    <xf numFmtId="0" fontId="21" fillId="0" borderId="4" xfId="1" applyFont="1" applyBorder="1" applyAlignment="1">
      <alignment horizontal="center" vertical="center" wrapText="1"/>
    </xf>
    <xf numFmtId="0" fontId="21" fillId="0" borderId="7" xfId="1" applyFont="1" applyBorder="1" applyAlignment="1">
      <alignment horizontal="center" vertical="center" wrapText="1"/>
    </xf>
    <xf numFmtId="0" fontId="17" fillId="0" borderId="3" xfId="1" applyFont="1" applyFill="1" applyBorder="1" applyAlignment="1">
      <alignment vertical="top" wrapText="1"/>
    </xf>
    <xf numFmtId="0" fontId="17" fillId="0" borderId="6" xfId="1" applyFont="1" applyFill="1" applyBorder="1" applyAlignment="1">
      <alignment vertical="top" wrapText="1"/>
    </xf>
    <xf numFmtId="0" fontId="4" fillId="0" borderId="104" xfId="1" applyFont="1" applyBorder="1" applyAlignment="1">
      <alignment vertical="top" shrinkToFit="1"/>
    </xf>
    <xf numFmtId="0" fontId="14" fillId="0" borderId="100" xfId="1" applyFont="1" applyBorder="1" applyAlignment="1">
      <alignment vertical="top" shrinkToFit="1"/>
    </xf>
    <xf numFmtId="0" fontId="17" fillId="0" borderId="9" xfId="1" applyFont="1" applyBorder="1" applyAlignment="1">
      <alignment vertical="top"/>
    </xf>
    <xf numFmtId="0" fontId="17" fillId="0" borderId="72" xfId="1" applyFont="1" applyBorder="1" applyAlignment="1">
      <alignment vertical="top"/>
    </xf>
    <xf numFmtId="0" fontId="17" fillId="0" borderId="38" xfId="1" applyFont="1" applyBorder="1" applyAlignment="1">
      <alignment vertical="top" wrapText="1"/>
    </xf>
    <xf numFmtId="0" fontId="17" fillId="0" borderId="0" xfId="1" applyFont="1" applyBorder="1" applyAlignment="1">
      <alignment vertical="top" wrapText="1"/>
    </xf>
    <xf numFmtId="0" fontId="17" fillId="0" borderId="10" xfId="1" applyFont="1" applyBorder="1" applyAlignment="1">
      <alignment vertical="top" wrapText="1"/>
    </xf>
    <xf numFmtId="0" fontId="17" fillId="0" borderId="31" xfId="1" applyFont="1" applyBorder="1" applyAlignment="1">
      <alignment vertical="top"/>
    </xf>
    <xf numFmtId="0" fontId="17" fillId="0" borderId="36" xfId="1" applyFont="1" applyBorder="1" applyAlignment="1">
      <alignment vertical="top"/>
    </xf>
    <xf numFmtId="0" fontId="4" fillId="0" borderId="104" xfId="0" applyFont="1" applyFill="1" applyBorder="1" applyAlignment="1">
      <alignment horizontal="left" vertical="top" shrinkToFit="1"/>
    </xf>
    <xf numFmtId="0" fontId="4" fillId="0" borderId="100" xfId="0" applyFont="1" applyFill="1" applyBorder="1" applyAlignment="1">
      <alignment horizontal="left" vertical="top" shrinkToFit="1"/>
    </xf>
    <xf numFmtId="0" fontId="17" fillId="0" borderId="2" xfId="0" applyFont="1" applyFill="1" applyBorder="1" applyAlignment="1">
      <alignment horizontal="left" vertical="top" wrapText="1"/>
    </xf>
    <xf numFmtId="0" fontId="17" fillId="0" borderId="38" xfId="0" applyFont="1" applyFill="1" applyBorder="1" applyAlignment="1">
      <alignment horizontal="left" vertical="top" wrapText="1"/>
    </xf>
    <xf numFmtId="0" fontId="4" fillId="0" borderId="9" xfId="1" applyFont="1" applyBorder="1" applyAlignment="1">
      <alignment vertical="top" wrapText="1"/>
    </xf>
    <xf numFmtId="0" fontId="14" fillId="0" borderId="3" xfId="1" applyFont="1" applyBorder="1" applyAlignment="1"/>
    <xf numFmtId="0" fontId="21" fillId="0" borderId="67" xfId="1" applyFont="1" applyBorder="1" applyAlignment="1">
      <alignment vertical="top"/>
    </xf>
    <xf numFmtId="0" fontId="21" fillId="0" borderId="98" xfId="1" applyFont="1" applyBorder="1" applyAlignment="1">
      <alignment vertical="top"/>
    </xf>
    <xf numFmtId="0" fontId="4" fillId="0" borderId="67" xfId="1" applyFont="1" applyBorder="1" applyAlignment="1">
      <alignment vertical="top" wrapText="1"/>
    </xf>
    <xf numFmtId="0" fontId="4" fillId="0" borderId="98" xfId="1" applyFont="1" applyBorder="1" applyAlignment="1">
      <alignment vertical="top" wrapText="1"/>
    </xf>
    <xf numFmtId="0" fontId="4" fillId="0" borderId="67" xfId="1" applyFont="1" applyBorder="1" applyAlignment="1">
      <alignment horizontal="left" vertical="top" wrapText="1"/>
    </xf>
    <xf numFmtId="0" fontId="4" fillId="0" borderId="98" xfId="1" applyFont="1" applyBorder="1" applyAlignment="1">
      <alignment horizontal="left" vertical="top" wrapText="1"/>
    </xf>
    <xf numFmtId="0" fontId="23" fillId="0" borderId="3" xfId="1" applyFont="1" applyBorder="1" applyAlignment="1">
      <alignment vertical="top" wrapText="1"/>
    </xf>
    <xf numFmtId="0" fontId="23" fillId="0" borderId="6" xfId="1" applyFont="1" applyBorder="1" applyAlignment="1">
      <alignment vertical="top" wrapText="1"/>
    </xf>
    <xf numFmtId="0" fontId="14" fillId="0" borderId="0" xfId="1" applyAlignment="1">
      <alignment shrinkToFit="1"/>
    </xf>
    <xf numFmtId="0" fontId="14" fillId="0" borderId="100" xfId="1" applyFont="1" applyBorder="1" applyAlignment="1">
      <alignment vertical="top" wrapText="1"/>
    </xf>
    <xf numFmtId="0" fontId="17" fillId="0" borderId="0" xfId="0" applyFont="1" applyFill="1" applyBorder="1" applyAlignment="1">
      <alignment horizontal="left" vertical="top" wrapText="1" shrinkToFit="1"/>
    </xf>
    <xf numFmtId="0" fontId="14" fillId="0" borderId="0" xfId="0" applyFont="1" applyFill="1" applyBorder="1" applyAlignment="1">
      <alignment horizontal="left" vertical="top" wrapText="1"/>
    </xf>
    <xf numFmtId="0" fontId="14" fillId="0" borderId="10" xfId="0" applyFont="1" applyFill="1" applyBorder="1" applyAlignment="1">
      <alignment horizontal="left" vertical="top" wrapText="1"/>
    </xf>
    <xf numFmtId="0" fontId="4" fillId="0" borderId="0" xfId="0" applyFont="1" applyBorder="1" applyAlignment="1">
      <alignment vertical="top" wrapText="1"/>
    </xf>
    <xf numFmtId="0" fontId="4" fillId="0" borderId="10" xfId="0" applyFont="1" applyBorder="1" applyAlignment="1">
      <alignment vertical="top" wrapText="1"/>
    </xf>
    <xf numFmtId="0" fontId="4" fillId="0" borderId="3" xfId="0" applyFont="1" applyFill="1" applyBorder="1" applyAlignment="1">
      <alignment horizontal="center" vertical="center" shrinkToFit="1"/>
    </xf>
    <xf numFmtId="0" fontId="4" fillId="0" borderId="0" xfId="0" applyFont="1" applyFill="1" applyBorder="1" applyAlignment="1">
      <alignment vertical="center" shrinkToFit="1"/>
    </xf>
    <xf numFmtId="0" fontId="4" fillId="0" borderId="10" xfId="0" applyFont="1" applyFill="1" applyBorder="1" applyAlignment="1">
      <alignment vertical="center" shrinkToFit="1"/>
    </xf>
    <xf numFmtId="0" fontId="4" fillId="0" borderId="0" xfId="0" applyFont="1" applyFill="1" applyBorder="1" applyAlignment="1">
      <alignment horizontal="center" vertical="center"/>
    </xf>
    <xf numFmtId="0" fontId="17" fillId="0" borderId="0" xfId="0" applyFont="1" applyFill="1" applyBorder="1" applyAlignment="1">
      <alignment vertical="top" shrinkToFit="1"/>
    </xf>
    <xf numFmtId="0" fontId="20" fillId="0" borderId="0" xfId="0" applyFont="1" applyFill="1" applyBorder="1" applyAlignment="1">
      <alignment vertical="top"/>
    </xf>
    <xf numFmtId="0" fontId="20" fillId="0" borderId="10" xfId="0" applyFont="1" applyFill="1" applyBorder="1" applyAlignment="1">
      <alignment vertical="top"/>
    </xf>
    <xf numFmtId="0" fontId="17" fillId="0" borderId="0" xfId="0" applyFont="1" applyFill="1" applyBorder="1" applyAlignment="1">
      <alignment horizontal="left" vertical="top" shrinkToFit="1"/>
    </xf>
    <xf numFmtId="0" fontId="20" fillId="0" borderId="0" xfId="0" applyFont="1" applyFill="1" applyBorder="1" applyAlignment="1">
      <alignment horizontal="left" vertical="top"/>
    </xf>
    <xf numFmtId="0" fontId="20" fillId="0" borderId="10" xfId="0" applyFont="1" applyFill="1" applyBorder="1" applyAlignment="1">
      <alignment horizontal="left" vertical="top"/>
    </xf>
    <xf numFmtId="0" fontId="17" fillId="0" borderId="0" xfId="0" applyFont="1" applyFill="1" applyBorder="1" applyAlignment="1">
      <alignment vertical="center"/>
    </xf>
    <xf numFmtId="0" fontId="0" fillId="0" borderId="0" xfId="0" applyAlignment="1">
      <alignment vertical="center"/>
    </xf>
    <xf numFmtId="176" fontId="17" fillId="0" borderId="37" xfId="0" applyNumberFormat="1" applyFont="1" applyFill="1" applyBorder="1" applyAlignment="1">
      <alignment vertical="center"/>
    </xf>
    <xf numFmtId="176" fontId="17" fillId="0" borderId="2" xfId="0" applyNumberFormat="1" applyFont="1" applyFill="1" applyBorder="1" applyAlignment="1">
      <alignment vertical="center"/>
    </xf>
    <xf numFmtId="176" fontId="17" fillId="0" borderId="18" xfId="0" applyNumberFormat="1" applyFont="1" applyFill="1" applyBorder="1" applyAlignment="1">
      <alignment vertical="center"/>
    </xf>
    <xf numFmtId="176" fontId="17" fillId="0" borderId="51" xfId="0" applyNumberFormat="1" applyFont="1" applyFill="1" applyBorder="1" applyAlignment="1">
      <alignment vertical="center"/>
    </xf>
    <xf numFmtId="0" fontId="23" fillId="0" borderId="92"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95" xfId="0" applyFont="1" applyFill="1" applyBorder="1" applyAlignment="1">
      <alignment horizontal="center" vertical="center"/>
    </xf>
    <xf numFmtId="0" fontId="23" fillId="0" borderId="84" xfId="0" applyFont="1" applyFill="1" applyBorder="1" applyAlignment="1">
      <alignment horizontal="center" vertical="center"/>
    </xf>
    <xf numFmtId="0" fontId="23" fillId="0" borderId="85" xfId="0" applyFont="1" applyFill="1" applyBorder="1" applyAlignment="1">
      <alignment horizontal="center" vertical="center"/>
    </xf>
    <xf numFmtId="0" fontId="17" fillId="0" borderId="39"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0" fontId="17" fillId="0" borderId="40"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68" xfId="0" applyFont="1" applyFill="1" applyBorder="1" applyAlignment="1">
      <alignment vertical="center"/>
    </xf>
    <xf numFmtId="0" fontId="17" fillId="0" borderId="30" xfId="0" applyFont="1" applyFill="1" applyBorder="1" applyAlignment="1">
      <alignment vertical="center"/>
    </xf>
    <xf numFmtId="0" fontId="17" fillId="0" borderId="20" xfId="0" applyFont="1" applyFill="1" applyBorder="1" applyAlignment="1">
      <alignment vertical="center"/>
    </xf>
    <xf numFmtId="0" fontId="17" fillId="0" borderId="69" xfId="0" applyFont="1" applyFill="1" applyBorder="1" applyAlignment="1">
      <alignment vertical="center"/>
    </xf>
    <xf numFmtId="0" fontId="17" fillId="0" borderId="2" xfId="0" applyFont="1" applyFill="1" applyBorder="1" applyAlignment="1">
      <alignment horizontal="center" vertical="center"/>
    </xf>
    <xf numFmtId="0" fontId="17" fillId="0" borderId="38"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56" xfId="0" applyFont="1" applyFill="1" applyBorder="1" applyAlignment="1">
      <alignment horizontal="center" vertical="center"/>
    </xf>
    <xf numFmtId="0" fontId="17" fillId="0" borderId="37"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57" xfId="0" applyFont="1" applyFill="1" applyBorder="1" applyAlignment="1">
      <alignment horizontal="center" vertical="center" shrinkToFit="1"/>
    </xf>
    <xf numFmtId="0" fontId="17" fillId="0" borderId="54" xfId="0" applyFont="1" applyFill="1" applyBorder="1" applyAlignment="1">
      <alignment horizontal="center" vertical="center" shrinkToFit="1"/>
    </xf>
    <xf numFmtId="0" fontId="17" fillId="0" borderId="59" xfId="0" applyFont="1" applyFill="1" applyBorder="1" applyAlignment="1">
      <alignment horizontal="center" vertical="center" shrinkToFit="1"/>
    </xf>
    <xf numFmtId="0" fontId="17" fillId="0" borderId="79" xfId="0" applyFont="1" applyFill="1" applyBorder="1" applyAlignment="1" applyProtection="1">
      <alignment vertical="center"/>
      <protection locked="0"/>
    </xf>
    <xf numFmtId="0" fontId="17" fillId="0" borderId="5" xfId="0" applyFont="1" applyFill="1" applyBorder="1" applyAlignment="1" applyProtection="1">
      <alignment vertical="center"/>
      <protection locked="0"/>
    </xf>
    <xf numFmtId="0" fontId="17" fillId="0" borderId="81" xfId="0" applyFont="1" applyFill="1" applyBorder="1" applyAlignment="1" applyProtection="1">
      <alignment vertical="center"/>
      <protection locked="0"/>
    </xf>
    <xf numFmtId="0" fontId="17" fillId="0" borderId="82" xfId="0" applyFont="1" applyFill="1" applyBorder="1" applyAlignment="1" applyProtection="1">
      <alignment vertical="center"/>
      <protection locked="0"/>
    </xf>
    <xf numFmtId="0" fontId="17" fillId="0" borderId="5" xfId="0" applyFont="1" applyFill="1" applyBorder="1" applyAlignment="1" applyProtection="1">
      <alignment horizontal="center" vertical="center"/>
      <protection locked="0"/>
    </xf>
    <xf numFmtId="0" fontId="17" fillId="0" borderId="82" xfId="0" applyFont="1" applyFill="1" applyBorder="1" applyAlignment="1" applyProtection="1">
      <alignment horizontal="center" vertical="center"/>
      <protection locked="0"/>
    </xf>
    <xf numFmtId="0" fontId="17" fillId="0" borderId="49" xfId="0" applyFont="1" applyFill="1" applyBorder="1" applyAlignment="1" applyProtection="1">
      <alignment horizontal="center" vertical="center"/>
      <protection locked="0"/>
    </xf>
    <xf numFmtId="0" fontId="17" fillId="0" borderId="88" xfId="0" applyFont="1" applyFill="1" applyBorder="1" applyAlignment="1" applyProtection="1">
      <alignment horizontal="center" vertical="center"/>
      <protection locked="0"/>
    </xf>
    <xf numFmtId="0" fontId="17" fillId="0" borderId="79" xfId="0" applyFont="1" applyFill="1" applyBorder="1" applyAlignment="1" applyProtection="1">
      <alignment vertical="center" wrapText="1"/>
      <protection locked="0"/>
    </xf>
    <xf numFmtId="0" fontId="17" fillId="0" borderId="5" xfId="0" applyFont="1" applyFill="1" applyBorder="1" applyAlignment="1" applyProtection="1">
      <alignment vertical="center" wrapText="1"/>
      <protection locked="0"/>
    </xf>
    <xf numFmtId="20" fontId="17" fillId="0" borderId="5" xfId="0" applyNumberFormat="1" applyFont="1" applyFill="1" applyBorder="1" applyAlignment="1" applyProtection="1">
      <alignment horizontal="center" vertical="center"/>
      <protection locked="0"/>
    </xf>
    <xf numFmtId="0" fontId="17" fillId="0" borderId="75" xfId="0" applyFont="1" applyFill="1" applyBorder="1" applyAlignment="1">
      <alignment horizontal="center" vertical="center"/>
    </xf>
    <xf numFmtId="0" fontId="17" fillId="0" borderId="76" xfId="0" applyFont="1" applyFill="1" applyBorder="1" applyAlignment="1">
      <alignment horizontal="center" vertical="center"/>
    </xf>
    <xf numFmtId="0" fontId="17" fillId="0" borderId="7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6"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7" fillId="0" borderId="141" xfId="0" applyFont="1" applyFill="1" applyBorder="1" applyAlignment="1">
      <alignment horizontal="distributed" vertical="center" indent="2" shrinkToFit="1"/>
    </xf>
    <xf numFmtId="0" fontId="17" fillId="0" borderId="4" xfId="0" applyFont="1" applyFill="1" applyBorder="1" applyAlignment="1">
      <alignment horizontal="distributed" vertical="center" indent="2" shrinkToFit="1"/>
    </xf>
    <xf numFmtId="0" fontId="17" fillId="0" borderId="35" xfId="0" applyFont="1" applyFill="1" applyBorder="1" applyAlignment="1" applyProtection="1">
      <alignment horizontal="center" vertical="center" shrinkToFit="1"/>
      <protection locked="0"/>
    </xf>
    <xf numFmtId="0" fontId="17" fillId="0" borderId="31" xfId="0" applyFont="1" applyFill="1" applyBorder="1" applyAlignment="1" applyProtection="1">
      <alignment horizontal="center" vertical="center" shrinkToFit="1"/>
      <protection locked="0"/>
    </xf>
    <xf numFmtId="0" fontId="17" fillId="0" borderId="110" xfId="0" applyFont="1" applyFill="1" applyBorder="1" applyAlignment="1">
      <alignment horizontal="center" vertical="center" shrinkToFit="1"/>
    </xf>
    <xf numFmtId="0" fontId="17" fillId="0" borderId="91" xfId="0" applyFont="1" applyFill="1" applyBorder="1" applyAlignment="1">
      <alignment horizontal="center" vertical="center" shrinkToFit="1"/>
    </xf>
    <xf numFmtId="0" fontId="17" fillId="0" borderId="111" xfId="0" applyFont="1" applyFill="1" applyBorder="1" applyAlignment="1">
      <alignment horizontal="center" vertical="center" shrinkToFit="1"/>
    </xf>
    <xf numFmtId="0" fontId="17" fillId="0" borderId="37" xfId="0" applyFont="1" applyFill="1" applyBorder="1" applyAlignment="1" applyProtection="1">
      <alignment horizontal="center" vertical="center" shrinkToFit="1"/>
      <protection locked="0"/>
    </xf>
    <xf numFmtId="0" fontId="17" fillId="0" borderId="2" xfId="0" applyFont="1" applyFill="1" applyBorder="1" applyAlignment="1" applyProtection="1">
      <alignment horizontal="center" vertical="center" shrinkToFit="1"/>
      <protection locked="0"/>
    </xf>
    <xf numFmtId="0" fontId="17" fillId="0" borderId="39" xfId="0" applyFont="1" applyFill="1" applyBorder="1" applyAlignment="1" applyProtection="1">
      <alignment horizontal="center" vertical="center" shrinkToFit="1"/>
      <protection locked="0"/>
    </xf>
    <xf numFmtId="0" fontId="17" fillId="0" borderId="40" xfId="0" applyFont="1" applyFill="1" applyBorder="1" applyAlignment="1" applyProtection="1">
      <alignment horizontal="center" vertical="center" shrinkToFit="1"/>
      <protection locked="0"/>
    </xf>
    <xf numFmtId="0" fontId="17" fillId="0" borderId="8" xfId="0" applyFont="1" applyFill="1" applyBorder="1" applyAlignment="1" applyProtection="1">
      <alignment horizontal="center" vertical="center" shrinkToFit="1"/>
      <protection locked="0"/>
    </xf>
    <xf numFmtId="0" fontId="17" fillId="0" borderId="4" xfId="0" applyFont="1" applyFill="1" applyBorder="1" applyAlignment="1" applyProtection="1">
      <alignment horizontal="center" vertical="center" shrinkToFit="1"/>
      <protection locked="0"/>
    </xf>
    <xf numFmtId="0" fontId="17" fillId="0" borderId="139" xfId="0" applyFont="1" applyFill="1" applyBorder="1" applyAlignment="1">
      <alignment horizontal="center" vertical="center" shrinkToFit="1"/>
    </xf>
    <xf numFmtId="0" fontId="17" fillId="0" borderId="140"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72" xfId="0" applyFont="1" applyFill="1" applyBorder="1" applyAlignment="1">
      <alignment horizontal="center" vertical="center" shrinkToFit="1"/>
    </xf>
    <xf numFmtId="0" fontId="17" fillId="0" borderId="48"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78"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35" xfId="0" applyFont="1" applyFill="1" applyBorder="1" applyAlignment="1">
      <alignment horizontal="distributed" vertical="center" indent="2" shrinkToFit="1"/>
    </xf>
    <xf numFmtId="0" fontId="17" fillId="0" borderId="31" xfId="0" applyFont="1" applyFill="1" applyBorder="1" applyAlignment="1">
      <alignment horizontal="distributed" vertical="center" indent="2" shrinkToFit="1"/>
    </xf>
    <xf numFmtId="0" fontId="17" fillId="0" borderId="37" xfId="0" applyFont="1" applyFill="1" applyBorder="1" applyAlignment="1">
      <alignment horizontal="distributed" vertical="center" indent="2" shrinkToFit="1"/>
    </xf>
    <xf numFmtId="0" fontId="17" fillId="0" borderId="2" xfId="0" applyFont="1" applyFill="1" applyBorder="1" applyAlignment="1">
      <alignment horizontal="distributed" vertical="center" indent="2" shrinkToFit="1"/>
    </xf>
    <xf numFmtId="0" fontId="17" fillId="0" borderId="39" xfId="0" applyFont="1" applyFill="1" applyBorder="1" applyAlignment="1">
      <alignment horizontal="distributed" vertical="center" indent="2" shrinkToFit="1"/>
    </xf>
    <xf numFmtId="0" fontId="17" fillId="0" borderId="40" xfId="0" applyFont="1" applyFill="1" applyBorder="1" applyAlignment="1">
      <alignment horizontal="distributed" vertical="center" indent="2" shrinkToFit="1"/>
    </xf>
    <xf numFmtId="0" fontId="17" fillId="0" borderId="141"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23" fillId="0" borderId="4" xfId="0" applyFont="1" applyFill="1" applyBorder="1" applyAlignment="1" applyProtection="1">
      <alignment vertical="center" shrinkToFit="1"/>
      <protection locked="0"/>
    </xf>
    <xf numFmtId="0" fontId="17" fillId="0" borderId="143" xfId="0" applyFont="1" applyFill="1" applyBorder="1" applyAlignment="1">
      <alignment horizontal="distributed" vertical="center" indent="2" shrinkToFit="1"/>
    </xf>
    <xf numFmtId="0" fontId="17" fillId="0" borderId="86" xfId="0" applyFont="1" applyFill="1" applyBorder="1" applyAlignment="1">
      <alignment horizontal="distributed" vertical="center" indent="2" shrinkToFit="1"/>
    </xf>
    <xf numFmtId="0" fontId="17" fillId="0" borderId="149" xfId="0" applyFont="1" applyFill="1" applyBorder="1" applyAlignment="1">
      <alignment horizontal="distributed" vertical="center" indent="2" shrinkToFit="1"/>
    </xf>
    <xf numFmtId="0" fontId="17" fillId="0" borderId="148" xfId="0" applyFont="1" applyFill="1" applyBorder="1" applyAlignment="1">
      <alignment horizontal="distributed" vertical="center" indent="2" shrinkToFit="1"/>
    </xf>
    <xf numFmtId="0" fontId="17" fillId="0" borderId="150" xfId="0" applyFont="1" applyFill="1" applyBorder="1" applyAlignment="1">
      <alignment horizontal="center" vertical="center" shrinkToFit="1"/>
    </xf>
    <xf numFmtId="0" fontId="17" fillId="0" borderId="146" xfId="0" applyFont="1" applyFill="1" applyBorder="1" applyAlignment="1">
      <alignment horizontal="center" vertical="center" shrinkToFit="1"/>
    </xf>
    <xf numFmtId="0" fontId="23" fillId="0" borderId="146" xfId="0" applyFont="1" applyFill="1" applyBorder="1" applyAlignment="1" applyProtection="1">
      <alignment vertical="center" shrinkToFit="1"/>
      <protection locked="0"/>
    </xf>
    <xf numFmtId="0" fontId="17" fillId="0" borderId="151" xfId="0" applyFont="1" applyFill="1" applyBorder="1" applyAlignment="1" applyProtection="1">
      <alignment horizontal="center" vertical="center" shrinkToFit="1"/>
      <protection locked="0"/>
    </xf>
    <xf numFmtId="0" fontId="17" fillId="0" borderId="146" xfId="0" applyFont="1" applyFill="1" applyBorder="1" applyAlignment="1" applyProtection="1">
      <alignment horizontal="center" vertical="center" shrinkToFit="1"/>
      <protection locked="0"/>
    </xf>
    <xf numFmtId="0" fontId="17" fillId="0" borderId="74" xfId="0" applyFont="1" applyFill="1" applyBorder="1" applyAlignment="1">
      <alignment horizontal="center" vertical="center" shrinkToFit="1"/>
    </xf>
    <xf numFmtId="0" fontId="17" fillId="0" borderId="86" xfId="0" applyFont="1" applyFill="1" applyBorder="1" applyAlignment="1">
      <alignment horizontal="center" vertical="center" shrinkToFit="1"/>
    </xf>
    <xf numFmtId="0" fontId="17" fillId="0" borderId="152" xfId="0" applyFont="1" applyFill="1" applyBorder="1" applyAlignment="1" applyProtection="1">
      <alignment horizontal="center" vertical="center" shrinkToFit="1"/>
      <protection locked="0"/>
    </xf>
    <xf numFmtId="0" fontId="17" fillId="0" borderId="148" xfId="0" applyFont="1" applyFill="1" applyBorder="1" applyAlignment="1" applyProtection="1">
      <alignment horizontal="center" vertical="center" shrinkToFit="1"/>
      <protection locked="0"/>
    </xf>
    <xf numFmtId="0" fontId="8" fillId="0" borderId="46" xfId="0" applyFont="1" applyFill="1" applyBorder="1" applyAlignment="1">
      <alignment horizontal="center" vertical="center" textRotation="255" shrinkToFit="1"/>
    </xf>
    <xf numFmtId="0" fontId="4" fillId="0" borderId="34" xfId="0" applyFont="1" applyFill="1" applyBorder="1" applyAlignment="1">
      <alignment horizontal="center" vertical="center" textRotation="255" shrinkToFit="1"/>
    </xf>
    <xf numFmtId="0" fontId="4" fillId="0" borderId="48"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0" fontId="4" fillId="0" borderId="55" xfId="0" applyFont="1" applyFill="1" applyBorder="1" applyAlignment="1">
      <alignment horizontal="center" vertical="center" textRotation="255" shrinkToFit="1"/>
    </xf>
    <xf numFmtId="0" fontId="4" fillId="0" borderId="28" xfId="0" applyFont="1" applyFill="1" applyBorder="1" applyAlignment="1">
      <alignment horizontal="center" vertical="center" textRotation="255" shrinkToFit="1"/>
    </xf>
    <xf numFmtId="0" fontId="4" fillId="0" borderId="90" xfId="0" applyFont="1" applyFill="1" applyBorder="1" applyAlignment="1">
      <alignment vertical="center" wrapText="1"/>
    </xf>
    <xf numFmtId="0" fontId="8" fillId="0" borderId="12" xfId="0" applyFont="1" applyFill="1" applyBorder="1" applyAlignment="1">
      <alignment vertical="center" wrapText="1"/>
    </xf>
    <xf numFmtId="0" fontId="8" fillId="0" borderId="26" xfId="0" applyFont="1" applyFill="1" applyBorder="1" applyAlignment="1">
      <alignment vertical="center" wrapText="1"/>
    </xf>
    <xf numFmtId="0" fontId="8" fillId="0" borderId="3" xfId="0" applyFont="1" applyFill="1" applyBorder="1" applyAlignment="1">
      <alignment vertical="center" wrapText="1"/>
    </xf>
    <xf numFmtId="0" fontId="4"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11" xfId="0" applyFont="1" applyFill="1" applyBorder="1" applyAlignment="1">
      <alignment vertical="center" wrapText="1"/>
    </xf>
    <xf numFmtId="0" fontId="33" fillId="0" borderId="11" xfId="0" applyFont="1" applyFill="1" applyBorder="1" applyAlignment="1">
      <alignment vertical="center"/>
    </xf>
    <xf numFmtId="0" fontId="8" fillId="0" borderId="46" xfId="0" applyFont="1" applyFill="1" applyBorder="1" applyAlignment="1">
      <alignment horizontal="center" vertical="center" textRotation="255"/>
    </xf>
    <xf numFmtId="0" fontId="8" fillId="0" borderId="34" xfId="0" applyFont="1" applyFill="1" applyBorder="1" applyAlignment="1">
      <alignment horizontal="center" vertical="center" textRotation="255"/>
    </xf>
    <xf numFmtId="0" fontId="8" fillId="0" borderId="48"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55" xfId="0" applyFont="1" applyFill="1" applyBorder="1" applyAlignment="1">
      <alignment horizontal="center" vertical="center" textRotation="255"/>
    </xf>
    <xf numFmtId="0" fontId="8" fillId="0" borderId="28" xfId="0" applyFont="1" applyFill="1" applyBorder="1" applyAlignment="1">
      <alignment horizontal="center" vertical="center" textRotation="255"/>
    </xf>
    <xf numFmtId="0" fontId="4" fillId="0" borderId="34" xfId="0" applyFont="1" applyFill="1" applyBorder="1" applyAlignment="1">
      <alignment horizontal="center" vertical="center" textRotation="255"/>
    </xf>
    <xf numFmtId="0" fontId="4" fillId="0" borderId="55" xfId="0" applyFont="1" applyFill="1" applyBorder="1" applyAlignment="1">
      <alignment horizontal="center" vertical="center" textRotation="255"/>
    </xf>
    <xf numFmtId="0" fontId="4" fillId="0" borderId="28" xfId="0" applyFont="1" applyFill="1" applyBorder="1" applyAlignment="1">
      <alignment horizontal="center" vertical="center" textRotation="255"/>
    </xf>
    <xf numFmtId="0" fontId="8" fillId="0" borderId="12" xfId="0" applyFont="1" applyFill="1" applyBorder="1" applyAlignment="1">
      <alignment vertical="top" wrapText="1"/>
    </xf>
    <xf numFmtId="0" fontId="8" fillId="0" borderId="11" xfId="0" applyFont="1" applyFill="1" applyBorder="1" applyAlignment="1">
      <alignment vertical="top" wrapText="1"/>
    </xf>
    <xf numFmtId="0" fontId="17" fillId="0" borderId="12" xfId="0" applyFont="1" applyFill="1" applyBorder="1" applyAlignment="1">
      <alignment vertical="center"/>
    </xf>
    <xf numFmtId="0" fontId="17" fillId="0" borderId="11" xfId="0" applyFont="1" applyFill="1" applyBorder="1" applyAlignment="1">
      <alignment vertical="center"/>
    </xf>
    <xf numFmtId="0" fontId="17" fillId="0" borderId="1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5" xfId="0" applyFont="1" applyFill="1" applyBorder="1" applyAlignment="1">
      <alignment vertical="center"/>
    </xf>
    <xf numFmtId="0" fontId="17" fillId="0" borderId="1" xfId="0" applyFont="1" applyFill="1" applyBorder="1" applyAlignment="1">
      <alignment vertical="center"/>
    </xf>
    <xf numFmtId="0" fontId="23" fillId="0" borderId="15" xfId="0" applyFont="1" applyFill="1" applyBorder="1" applyAlignment="1">
      <alignment horizontal="center" vertical="center"/>
    </xf>
    <xf numFmtId="0" fontId="23" fillId="0" borderId="1" xfId="0" applyFont="1" applyFill="1" applyBorder="1" applyAlignment="1">
      <alignment horizontal="center" vertical="center"/>
    </xf>
    <xf numFmtId="0" fontId="8" fillId="0" borderId="34" xfId="0" applyFont="1" applyFill="1" applyBorder="1" applyAlignment="1">
      <alignment horizontal="center" vertical="center" textRotation="255" shrinkToFit="1"/>
    </xf>
    <xf numFmtId="0" fontId="4" fillId="0" borderId="12" xfId="0" applyFont="1" applyFill="1" applyBorder="1" applyAlignment="1">
      <alignment vertical="top" wrapText="1"/>
    </xf>
    <xf numFmtId="0" fontId="8" fillId="0" borderId="0" xfId="0" applyFont="1" applyFill="1" applyBorder="1" applyAlignment="1">
      <alignment vertical="top" wrapText="1"/>
    </xf>
    <xf numFmtId="0" fontId="33" fillId="0" borderId="0" xfId="0" applyFont="1" applyFill="1" applyBorder="1" applyAlignment="1">
      <alignment vertical="center"/>
    </xf>
    <xf numFmtId="0" fontId="4" fillId="0" borderId="0" xfId="0" applyFont="1" applyFill="1" applyBorder="1" applyAlignment="1">
      <alignment vertical="top" wrapText="1"/>
    </xf>
    <xf numFmtId="0" fontId="4" fillId="0" borderId="3" xfId="0" applyFont="1" applyFill="1" applyBorder="1" applyAlignment="1">
      <alignment vertical="top" wrapText="1"/>
    </xf>
    <xf numFmtId="0" fontId="4" fillId="0" borderId="9" xfId="0" applyFont="1" applyFill="1" applyBorder="1" applyAlignment="1">
      <alignment vertical="top" wrapText="1"/>
    </xf>
    <xf numFmtId="0" fontId="4" fillId="0" borderId="11" xfId="0" applyFont="1" applyFill="1" applyBorder="1" applyAlignment="1">
      <alignment vertical="top" wrapText="1"/>
    </xf>
    <xf numFmtId="0" fontId="23" fillId="0" borderId="9" xfId="0" applyFont="1" applyFill="1" applyBorder="1" applyAlignment="1">
      <alignment vertical="top" wrapText="1"/>
    </xf>
    <xf numFmtId="0" fontId="23" fillId="0" borderId="3" xfId="0" applyFont="1" applyFill="1" applyBorder="1" applyAlignment="1">
      <alignment vertical="top" wrapText="1"/>
    </xf>
    <xf numFmtId="0" fontId="23" fillId="0" borderId="3" xfId="0" applyFont="1" applyFill="1" applyBorder="1" applyAlignment="1">
      <alignment horizontal="center" vertical="center"/>
    </xf>
    <xf numFmtId="0" fontId="17" fillId="0" borderId="11" xfId="0" applyFont="1" applyFill="1" applyBorder="1" applyAlignment="1">
      <alignment vertical="top" wrapText="1"/>
    </xf>
    <xf numFmtId="0" fontId="8" fillId="0" borderId="48" xfId="0" applyFont="1" applyFill="1" applyBorder="1" applyAlignment="1">
      <alignment horizontal="center" vertical="center" textRotation="255" shrinkToFit="1"/>
    </xf>
    <xf numFmtId="0" fontId="8" fillId="0" borderId="10" xfId="0" applyFont="1" applyFill="1" applyBorder="1" applyAlignment="1">
      <alignment horizontal="center" vertical="center" textRotation="255" shrinkToFit="1"/>
    </xf>
    <xf numFmtId="0" fontId="8" fillId="0" borderId="55" xfId="0" applyFont="1" applyFill="1" applyBorder="1" applyAlignment="1">
      <alignment horizontal="center" vertical="center" textRotation="255" shrinkToFit="1"/>
    </xf>
    <xf numFmtId="0" fontId="8" fillId="0" borderId="28" xfId="0" applyFont="1" applyFill="1" applyBorder="1" applyAlignment="1">
      <alignment horizontal="center" vertical="center" textRotation="255" shrinkToFit="1"/>
    </xf>
    <xf numFmtId="0" fontId="33" fillId="0" borderId="0" xfId="0" applyFont="1" applyFill="1" applyBorder="1" applyAlignment="1">
      <alignment horizontal="center" vertical="center" wrapText="1"/>
    </xf>
    <xf numFmtId="0" fontId="17" fillId="0" borderId="37" xfId="0" applyFont="1" applyFill="1" applyBorder="1" applyAlignment="1">
      <alignment horizontal="center" vertical="center"/>
    </xf>
    <xf numFmtId="0" fontId="17" fillId="0" borderId="38" xfId="0" applyFont="1" applyFill="1" applyBorder="1" applyAlignment="1">
      <alignment horizontal="center" vertical="center" shrinkToFit="1"/>
    </xf>
    <xf numFmtId="0" fontId="17" fillId="0" borderId="37" xfId="0" applyFont="1" applyFill="1" applyBorder="1" applyAlignment="1">
      <alignment vertical="center"/>
    </xf>
    <xf numFmtId="0" fontId="17" fillId="0" borderId="2" xfId="0" applyFont="1" applyFill="1" applyBorder="1" applyAlignment="1">
      <alignment vertical="center"/>
    </xf>
    <xf numFmtId="0" fontId="17" fillId="0" borderId="18" xfId="0" applyFont="1" applyFill="1" applyBorder="1" applyAlignment="1">
      <alignment vertical="center"/>
    </xf>
    <xf numFmtId="0" fontId="17" fillId="0" borderId="38" xfId="0" applyFont="1" applyFill="1" applyBorder="1" applyAlignment="1">
      <alignment vertical="center"/>
    </xf>
    <xf numFmtId="177" fontId="17" fillId="0" borderId="37" xfId="0" applyNumberFormat="1" applyFont="1" applyFill="1" applyBorder="1" applyAlignment="1">
      <alignment vertical="center"/>
    </xf>
    <xf numFmtId="177" fontId="17" fillId="0" borderId="2" xfId="0" applyNumberFormat="1" applyFont="1" applyFill="1" applyBorder="1" applyAlignment="1">
      <alignment vertical="center"/>
    </xf>
    <xf numFmtId="177" fontId="17" fillId="0" borderId="18" xfId="0" applyNumberFormat="1" applyFont="1" applyFill="1" applyBorder="1" applyAlignment="1">
      <alignment vertical="center"/>
    </xf>
    <xf numFmtId="177" fontId="17" fillId="0" borderId="38" xfId="0" applyNumberFormat="1" applyFont="1" applyFill="1" applyBorder="1" applyAlignment="1">
      <alignment vertical="center"/>
    </xf>
    <xf numFmtId="0" fontId="17" fillId="0" borderId="68"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30" xfId="0" applyFont="1" applyFill="1" applyBorder="1" applyAlignment="1">
      <alignment horizontal="center" vertical="center" shrinkToFit="1"/>
    </xf>
    <xf numFmtId="0" fontId="17" fillId="0" borderId="69" xfId="0" applyFont="1" applyFill="1" applyBorder="1" applyAlignment="1">
      <alignment horizontal="center" vertical="center" shrinkToFit="1"/>
    </xf>
    <xf numFmtId="176" fontId="17" fillId="0" borderId="38" xfId="0" applyNumberFormat="1" applyFont="1" applyFill="1" applyBorder="1" applyAlignment="1">
      <alignment vertical="center"/>
    </xf>
    <xf numFmtId="0" fontId="17" fillId="0" borderId="145" xfId="0" applyFont="1" applyFill="1" applyBorder="1" applyAlignment="1">
      <alignment horizontal="distributed" vertical="center" indent="2"/>
    </xf>
    <xf numFmtId="0" fontId="17" fillId="0" borderId="87" xfId="0" applyFont="1" applyFill="1" applyBorder="1" applyAlignment="1">
      <alignment horizontal="distributed" vertical="center" indent="2"/>
    </xf>
    <xf numFmtId="0" fontId="17" fillId="0" borderId="83" xfId="0" applyFont="1" applyFill="1" applyBorder="1" applyAlignment="1">
      <alignment horizontal="center" vertical="center" shrinkToFit="1"/>
    </xf>
    <xf numFmtId="0" fontId="17" fillId="0" borderId="8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67"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62"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0" fontId="17" fillId="0" borderId="35"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36" xfId="0" applyFont="1" applyFill="1" applyBorder="1" applyAlignment="1">
      <alignment horizontal="center" vertical="center"/>
    </xf>
    <xf numFmtId="176" fontId="17" fillId="0" borderId="35" xfId="0" applyNumberFormat="1" applyFont="1" applyFill="1" applyBorder="1" applyAlignment="1">
      <alignment vertical="center" wrapText="1"/>
    </xf>
    <xf numFmtId="176" fontId="17" fillId="0" borderId="31" xfId="0" applyNumberFormat="1" applyFont="1" applyFill="1" applyBorder="1" applyAlignment="1">
      <alignment vertical="center" wrapText="1"/>
    </xf>
    <xf numFmtId="176" fontId="17" fillId="0" borderId="66" xfId="0" applyNumberFormat="1" applyFont="1" applyFill="1" applyBorder="1" applyAlignment="1">
      <alignment vertical="center" wrapText="1"/>
    </xf>
    <xf numFmtId="176" fontId="17" fillId="0" borderId="36" xfId="0" applyNumberFormat="1" applyFont="1" applyFill="1" applyBorder="1" applyAlignment="1">
      <alignment vertical="center" wrapText="1"/>
    </xf>
    <xf numFmtId="0" fontId="17" fillId="0" borderId="31" xfId="0" applyFont="1" applyFill="1" applyBorder="1" applyAlignment="1">
      <alignment horizontal="center" vertical="center" shrinkToFit="1"/>
    </xf>
    <xf numFmtId="0" fontId="17" fillId="0" borderId="35" xfId="0" applyFont="1" applyFill="1" applyBorder="1" applyAlignment="1">
      <alignment vertical="center" wrapText="1"/>
    </xf>
    <xf numFmtId="0" fontId="17" fillId="0" borderId="31" xfId="0" applyFont="1" applyFill="1" applyBorder="1" applyAlignment="1">
      <alignment vertical="center" wrapText="1"/>
    </xf>
    <xf numFmtId="0" fontId="17" fillId="0" borderId="66" xfId="0" applyFont="1" applyFill="1" applyBorder="1" applyAlignment="1">
      <alignment vertical="center" wrapText="1"/>
    </xf>
    <xf numFmtId="0" fontId="17" fillId="0" borderId="50" xfId="0" applyFont="1" applyFill="1" applyBorder="1" applyAlignment="1">
      <alignment vertical="center" wrapText="1"/>
    </xf>
    <xf numFmtId="0" fontId="33" fillId="0" borderId="12" xfId="0" applyFont="1" applyFill="1" applyBorder="1" applyAlignment="1">
      <alignment vertical="center"/>
    </xf>
    <xf numFmtId="0" fontId="33" fillId="0" borderId="12" xfId="0" applyFont="1" applyFill="1" applyBorder="1" applyAlignment="1">
      <alignment horizontal="center" vertical="center"/>
    </xf>
    <xf numFmtId="178" fontId="23" fillId="0" borderId="40" xfId="0" applyNumberFormat="1" applyFont="1" applyFill="1" applyBorder="1" applyAlignment="1">
      <alignment vertical="center" shrinkToFit="1"/>
    </xf>
    <xf numFmtId="0" fontId="23" fillId="0" borderId="42" xfId="0" applyFont="1" applyFill="1" applyBorder="1" applyAlignment="1" applyProtection="1">
      <alignment vertical="center" shrinkToFit="1"/>
      <protection locked="0"/>
    </xf>
    <xf numFmtId="0" fontId="23" fillId="0" borderId="1" xfId="0" applyFont="1" applyFill="1" applyBorder="1" applyAlignment="1" applyProtection="1">
      <alignment vertical="center" shrinkToFit="1"/>
      <protection locked="0"/>
    </xf>
    <xf numFmtId="0" fontId="23" fillId="0" borderId="21" xfId="0" applyFont="1" applyFill="1" applyBorder="1" applyAlignment="1" applyProtection="1">
      <alignment vertical="center" shrinkToFit="1"/>
      <protection locked="0"/>
    </xf>
    <xf numFmtId="0" fontId="23" fillId="0" borderId="21" xfId="0" applyNumberFormat="1" applyFont="1" applyFill="1" applyBorder="1" applyAlignment="1">
      <alignment vertical="center" shrinkToFit="1"/>
    </xf>
    <xf numFmtId="0" fontId="23" fillId="0" borderId="1" xfId="0" applyNumberFormat="1" applyFont="1" applyFill="1" applyBorder="1" applyAlignment="1">
      <alignment vertical="center" shrinkToFit="1"/>
    </xf>
    <xf numFmtId="0" fontId="23" fillId="0" borderId="18" xfId="0" applyFont="1" applyFill="1" applyBorder="1" applyAlignment="1" applyProtection="1">
      <alignment vertical="center" shrinkToFit="1"/>
      <protection locked="0"/>
    </xf>
    <xf numFmtId="0" fontId="23" fillId="0" borderId="2" xfId="0" applyFont="1" applyFill="1" applyBorder="1" applyAlignment="1" applyProtection="1">
      <alignment vertical="center" shrinkToFit="1"/>
      <protection locked="0"/>
    </xf>
    <xf numFmtId="0" fontId="23" fillId="0" borderId="21" xfId="0" applyFont="1" applyFill="1" applyBorder="1" applyAlignment="1">
      <alignment vertical="center" shrinkToFit="1"/>
    </xf>
    <xf numFmtId="0" fontId="23" fillId="0" borderId="1" xfId="0" applyFont="1" applyFill="1" applyBorder="1" applyAlignment="1">
      <alignment vertical="center" shrinkToFit="1"/>
    </xf>
    <xf numFmtId="0" fontId="23" fillId="0" borderId="116" xfId="0" applyFont="1" applyFill="1" applyBorder="1" applyAlignment="1" applyProtection="1">
      <alignment vertical="center" shrinkToFit="1"/>
      <protection locked="0"/>
    </xf>
    <xf numFmtId="0" fontId="23" fillId="0" borderId="113" xfId="0" applyFont="1" applyFill="1" applyBorder="1" applyAlignment="1" applyProtection="1">
      <alignment vertical="center" shrinkToFit="1"/>
      <protection locked="0"/>
    </xf>
    <xf numFmtId="0" fontId="23" fillId="0" borderId="116" xfId="0" applyFont="1" applyFill="1" applyBorder="1" applyAlignment="1">
      <alignment vertical="center" shrinkToFit="1"/>
    </xf>
    <xf numFmtId="0" fontId="23" fillId="0" borderId="113" xfId="0" applyFont="1" applyFill="1" applyBorder="1" applyAlignment="1">
      <alignment vertical="center" shrinkToFit="1"/>
    </xf>
    <xf numFmtId="0" fontId="23" fillId="0" borderId="37" xfId="0" applyFont="1" applyFill="1" applyBorder="1" applyAlignment="1" applyProtection="1">
      <alignment vertical="center" shrinkToFit="1"/>
      <protection locked="0"/>
    </xf>
    <xf numFmtId="0" fontId="47" fillId="0" borderId="91" xfId="0" applyFont="1" applyFill="1" applyBorder="1" applyAlignment="1">
      <alignment vertical="center"/>
    </xf>
    <xf numFmtId="0" fontId="23" fillId="0" borderId="66" xfId="0" applyFont="1" applyFill="1" applyBorder="1" applyAlignment="1" applyProtection="1">
      <alignment vertical="center" shrinkToFit="1"/>
      <protection locked="0"/>
    </xf>
    <xf numFmtId="0" fontId="23" fillId="0" borderId="31" xfId="0" applyFont="1" applyFill="1" applyBorder="1" applyAlignment="1" applyProtection="1">
      <alignment vertical="center" shrinkToFit="1"/>
      <protection locked="0"/>
    </xf>
    <xf numFmtId="0" fontId="23" fillId="0" borderId="66" xfId="0" applyFont="1" applyFill="1" applyBorder="1" applyAlignment="1" applyProtection="1">
      <alignment vertical="center" shrinkToFit="1"/>
    </xf>
    <xf numFmtId="0" fontId="23" fillId="0" borderId="31" xfId="0" applyFont="1" applyFill="1" applyBorder="1" applyAlignment="1" applyProtection="1">
      <alignment shrinkToFit="1"/>
    </xf>
    <xf numFmtId="0" fontId="23" fillId="0" borderId="125" xfId="0" applyFont="1" applyFill="1" applyBorder="1" applyAlignment="1">
      <alignment horizontal="left" vertical="center"/>
    </xf>
    <xf numFmtId="0" fontId="23" fillId="0" borderId="126" xfId="0" applyFont="1" applyFill="1" applyBorder="1" applyAlignment="1">
      <alignment vertical="center"/>
    </xf>
    <xf numFmtId="0" fontId="23" fillId="0" borderId="127" xfId="0" applyFont="1" applyFill="1" applyBorder="1" applyAlignment="1">
      <alignment vertical="center"/>
    </xf>
    <xf numFmtId="0" fontId="23" fillId="0" borderId="125" xfId="0" applyFont="1" applyFill="1" applyBorder="1" applyAlignment="1">
      <alignment vertical="center"/>
    </xf>
    <xf numFmtId="0" fontId="23" fillId="0" borderId="126" xfId="0" applyFont="1" applyFill="1" applyBorder="1" applyAlignment="1"/>
    <xf numFmtId="0" fontId="23" fillId="0" borderId="128" xfId="0" applyFont="1" applyFill="1" applyBorder="1" applyAlignment="1"/>
    <xf numFmtId="178" fontId="23" fillId="0" borderId="39" xfId="0" applyNumberFormat="1" applyFont="1" applyFill="1" applyBorder="1" applyAlignment="1">
      <alignment vertical="center" shrinkToFit="1"/>
    </xf>
    <xf numFmtId="178" fontId="23" fillId="0" borderId="24" xfId="0" applyNumberFormat="1" applyFont="1" applyFill="1" applyBorder="1" applyAlignment="1">
      <alignment vertical="center" shrinkToFit="1"/>
    </xf>
    <xf numFmtId="0" fontId="23" fillId="0" borderId="17" xfId="0" applyFont="1" applyFill="1" applyBorder="1" applyAlignment="1" applyProtection="1">
      <alignment vertical="center" shrinkToFit="1"/>
      <protection locked="0"/>
    </xf>
    <xf numFmtId="0" fontId="23" fillId="0" borderId="5" xfId="0" applyFont="1" applyFill="1" applyBorder="1" applyAlignment="1">
      <alignment horizontal="center" vertical="center" shrinkToFit="1"/>
    </xf>
    <xf numFmtId="0" fontId="23" fillId="0" borderId="35"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40" xfId="0" applyFont="1" applyFill="1" applyBorder="1" applyAlignment="1">
      <alignment horizontal="center" vertical="center" shrinkToFit="1"/>
    </xf>
    <xf numFmtId="0" fontId="23" fillId="0" borderId="24" xfId="0" applyFont="1" applyFill="1" applyBorder="1" applyAlignment="1">
      <alignment horizontal="center" vertical="center" shrinkToFit="1"/>
    </xf>
    <xf numFmtId="0" fontId="23" fillId="0" borderId="25" xfId="0" applyFont="1" applyFill="1" applyBorder="1" applyAlignment="1">
      <alignment horizontal="center" vertical="center" shrinkToFit="1"/>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20" xfId="0" applyFont="1" applyFill="1" applyBorder="1" applyAlignment="1">
      <alignment horizontal="center" vertical="center" shrinkToFit="1"/>
    </xf>
    <xf numFmtId="0" fontId="23" fillId="0" borderId="12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8" xfId="0" applyFont="1" applyFill="1" applyBorder="1" applyAlignment="1">
      <alignment horizontal="center" vertical="center" shrinkToFit="1"/>
    </xf>
    <xf numFmtId="0" fontId="23" fillId="0" borderId="37" xfId="0" applyFont="1" applyFill="1" applyBorder="1" applyAlignment="1">
      <alignment horizontal="right" vertical="center" shrinkToFit="1"/>
    </xf>
    <xf numFmtId="0" fontId="23" fillId="0" borderId="2" xfId="0" applyFont="1" applyFill="1" applyBorder="1" applyAlignment="1">
      <alignment horizontal="right" vertical="center" shrinkToFit="1"/>
    </xf>
    <xf numFmtId="0" fontId="23" fillId="0" borderId="29"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137" xfId="0" applyFont="1" applyFill="1" applyBorder="1" applyAlignment="1">
      <alignment horizontal="center" vertical="center" shrinkToFit="1"/>
    </xf>
    <xf numFmtId="0" fontId="23" fillId="0" borderId="27"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138" xfId="0" applyFont="1" applyFill="1" applyBorder="1" applyAlignment="1">
      <alignment horizontal="center" vertical="center" shrinkToFit="1"/>
    </xf>
    <xf numFmtId="0" fontId="23" fillId="0" borderId="118" xfId="0" applyFont="1" applyFill="1" applyBorder="1" applyAlignment="1">
      <alignment horizontal="center" vertical="center"/>
    </xf>
    <xf numFmtId="0" fontId="23" fillId="0" borderId="119" xfId="0" applyFont="1" applyFill="1" applyBorder="1" applyAlignment="1">
      <alignment horizontal="center" vertical="center"/>
    </xf>
    <xf numFmtId="0" fontId="23" fillId="0" borderId="13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12" xfId="0" applyFont="1" applyFill="1" applyBorder="1" applyAlignment="1" applyProtection="1">
      <alignment vertical="center" shrinkToFit="1"/>
      <protection locked="0"/>
    </xf>
    <xf numFmtId="0" fontId="23" fillId="0" borderId="28" xfId="0" applyFont="1" applyFill="1" applyBorder="1" applyAlignment="1">
      <alignment horizontal="center" vertical="center" shrinkToFit="1"/>
    </xf>
    <xf numFmtId="0" fontId="23" fillId="0" borderId="95" xfId="0" applyFont="1" applyFill="1" applyBorder="1" applyAlignment="1">
      <alignment vertical="center"/>
    </xf>
    <xf numFmtId="0" fontId="23" fillId="0" borderId="84" xfId="0" applyFont="1" applyFill="1" applyBorder="1" applyAlignment="1">
      <alignment vertical="center"/>
    </xf>
    <xf numFmtId="0" fontId="23" fillId="0" borderId="130" xfId="0" applyFont="1" applyFill="1" applyBorder="1" applyAlignment="1">
      <alignment vertical="center"/>
    </xf>
    <xf numFmtId="0" fontId="23" fillId="0" borderId="131" xfId="0" applyFont="1" applyFill="1" applyBorder="1" applyAlignment="1">
      <alignment vertical="center"/>
    </xf>
    <xf numFmtId="0" fontId="23" fillId="0" borderId="129" xfId="0" applyFont="1" applyFill="1" applyBorder="1" applyAlignment="1">
      <alignment vertical="center"/>
    </xf>
    <xf numFmtId="0" fontId="23" fillId="0" borderId="129" xfId="0" applyFont="1" applyFill="1" applyBorder="1" applyAlignment="1"/>
    <xf numFmtId="0" fontId="23" fillId="0" borderId="132" xfId="0" applyFont="1" applyFill="1" applyBorder="1" applyAlignment="1"/>
    <xf numFmtId="0" fontId="23" fillId="0" borderId="31" xfId="0" applyFont="1" applyFill="1" applyBorder="1" applyAlignment="1">
      <alignment horizontal="center" vertical="center" shrinkToFit="1"/>
    </xf>
    <xf numFmtId="0" fontId="23" fillId="0" borderId="36" xfId="0" applyFont="1" applyFill="1" applyBorder="1" applyAlignment="1">
      <alignment horizontal="center" vertical="center" shrinkToFit="1"/>
    </xf>
    <xf numFmtId="0" fontId="23" fillId="0" borderId="35" xfId="0" applyFont="1" applyFill="1" applyBorder="1" applyAlignment="1" applyProtection="1">
      <alignment vertical="center" shrinkToFit="1"/>
      <protection locked="0"/>
    </xf>
    <xf numFmtId="0" fontId="23" fillId="0" borderId="0"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135" xfId="0" applyFont="1" applyFill="1" applyBorder="1" applyAlignment="1">
      <alignment vertical="center" shrinkToFit="1"/>
    </xf>
    <xf numFmtId="0" fontId="23" fillId="0" borderId="136" xfId="0" applyFont="1" applyFill="1" applyBorder="1" applyAlignment="1">
      <alignment vertical="center" shrinkToFit="1"/>
    </xf>
    <xf numFmtId="0" fontId="23" fillId="0" borderId="124" xfId="0" applyFont="1" applyFill="1" applyBorder="1" applyAlignment="1">
      <alignment vertical="center"/>
    </xf>
    <xf numFmtId="0" fontId="23" fillId="0" borderId="42" xfId="0" applyFont="1" applyFill="1" applyBorder="1" applyAlignment="1">
      <alignment vertical="center" shrinkToFit="1"/>
    </xf>
    <xf numFmtId="0" fontId="23" fillId="0" borderId="122" xfId="0" applyFont="1" applyFill="1" applyBorder="1" applyAlignment="1">
      <alignment vertical="center" shrinkToFit="1"/>
    </xf>
    <xf numFmtId="0" fontId="23" fillId="0" borderId="120" xfId="0" applyFont="1" applyFill="1" applyBorder="1" applyAlignment="1">
      <alignment vertical="center" shrinkToFit="1"/>
    </xf>
    <xf numFmtId="0" fontId="23" fillId="0" borderId="123" xfId="0" applyFont="1" applyFill="1" applyBorder="1" applyAlignment="1">
      <alignment vertical="center" shrinkToFit="1"/>
    </xf>
    <xf numFmtId="0" fontId="23" fillId="0" borderId="120" xfId="0" applyFont="1" applyFill="1" applyBorder="1" applyAlignment="1">
      <alignment shrinkToFit="1"/>
    </xf>
    <xf numFmtId="0" fontId="27" fillId="0" borderId="5" xfId="0" applyFont="1" applyBorder="1" applyAlignment="1">
      <alignment horizontal="center" vertical="center"/>
    </xf>
    <xf numFmtId="0" fontId="28" fillId="0" borderId="5" xfId="0" applyFont="1" applyBorder="1" applyAlignment="1">
      <alignment vertical="center" wrapText="1"/>
    </xf>
    <xf numFmtId="0" fontId="16" fillId="0" borderId="71" xfId="0" applyFont="1" applyFill="1" applyBorder="1" applyAlignment="1">
      <alignment horizontal="center" vertical="center" wrapText="1" shrinkToFit="1"/>
    </xf>
    <xf numFmtId="0" fontId="16" fillId="0" borderId="97" xfId="0" applyFont="1" applyFill="1" applyBorder="1" applyAlignment="1">
      <alignment horizontal="center" vertical="center" wrapText="1" shrinkToFit="1"/>
    </xf>
    <xf numFmtId="0" fontId="4" fillId="0" borderId="3" xfId="0" applyFont="1" applyFill="1" applyBorder="1" applyAlignment="1">
      <alignment horizontal="center" vertical="center"/>
    </xf>
    <xf numFmtId="0" fontId="17" fillId="0" borderId="8" xfId="0" applyFont="1" applyFill="1" applyBorder="1" applyAlignment="1">
      <alignment horizontal="left" vertical="center" indent="1" shrinkToFit="1"/>
    </xf>
    <xf numFmtId="0" fontId="17" fillId="0" borderId="4" xfId="0" applyFont="1" applyFill="1" applyBorder="1" applyAlignment="1">
      <alignment horizontal="left" vertical="center" indent="1" shrinkToFit="1"/>
    </xf>
    <xf numFmtId="0" fontId="17" fillId="0" borderId="7" xfId="0" applyFont="1" applyFill="1" applyBorder="1" applyAlignment="1">
      <alignment horizontal="left" vertical="center" indent="1" shrinkToFit="1"/>
    </xf>
    <xf numFmtId="0" fontId="17" fillId="0" borderId="8" xfId="0" applyFont="1" applyFill="1" applyBorder="1" applyAlignment="1">
      <alignment horizontal="left" vertical="center" indent="1"/>
    </xf>
    <xf numFmtId="0" fontId="17" fillId="0" borderId="4" xfId="0" applyFont="1" applyFill="1" applyBorder="1" applyAlignment="1">
      <alignment horizontal="left" vertical="center" indent="1"/>
    </xf>
    <xf numFmtId="0" fontId="17" fillId="0" borderId="7" xfId="0" applyFont="1" applyFill="1" applyBorder="1" applyAlignment="1">
      <alignment horizontal="left" vertical="center" indent="1"/>
    </xf>
    <xf numFmtId="0" fontId="0" fillId="0" borderId="97" xfId="0" applyFill="1" applyBorder="1" applyAlignment="1">
      <alignment vertical="center" wrapText="1"/>
    </xf>
    <xf numFmtId="0" fontId="0" fillId="0" borderId="4" xfId="0" applyBorder="1" applyAlignment="1">
      <alignment horizontal="left" vertical="center" indent="1" shrinkToFit="1"/>
    </xf>
    <xf numFmtId="0" fontId="17" fillId="0" borderId="8"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4" xfId="0" applyFont="1" applyBorder="1" applyAlignment="1">
      <alignment horizontal="left" vertical="center" indent="1" shrinkToFit="1"/>
    </xf>
    <xf numFmtId="0" fontId="17" fillId="0" borderId="7" xfId="0" applyFont="1" applyBorder="1" applyAlignment="1">
      <alignment horizontal="left" vertical="center" indent="1" shrinkToFit="1"/>
    </xf>
    <xf numFmtId="0" fontId="9" fillId="0" borderId="13" xfId="0" applyFont="1" applyFill="1" applyBorder="1" applyAlignment="1">
      <alignment horizontal="left" vertical="center" indent="1"/>
    </xf>
    <xf numFmtId="0" fontId="9" fillId="0" borderId="45" xfId="0" applyFont="1" applyFill="1" applyBorder="1" applyAlignment="1">
      <alignment horizontal="left" vertical="center" indent="1"/>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49" xfId="0" applyFont="1" applyFill="1" applyBorder="1" applyAlignment="1">
      <alignment horizontal="center" vertical="center"/>
    </xf>
    <xf numFmtId="0" fontId="4" fillId="0" borderId="8" xfId="0" applyFont="1" applyFill="1" applyBorder="1" applyAlignment="1">
      <alignment horizontal="distributed" vertical="center" shrinkToFit="1"/>
    </xf>
    <xf numFmtId="0" fontId="4" fillId="0" borderId="4" xfId="0" applyFont="1" applyFill="1" applyBorder="1" applyAlignment="1">
      <alignment horizontal="distributed" vertical="center" shrinkToFit="1"/>
    </xf>
    <xf numFmtId="0" fontId="4" fillId="0" borderId="7" xfId="0" applyFont="1" applyFill="1" applyBorder="1" applyAlignment="1">
      <alignment horizontal="distributed" vertical="center" shrinkToFi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47" fillId="0" borderId="8" xfId="0" applyFont="1" applyFill="1" applyBorder="1" applyAlignment="1">
      <alignment horizontal="distributed" vertical="center" shrinkToFit="1"/>
    </xf>
    <xf numFmtId="0" fontId="48" fillId="0" borderId="4" xfId="0" applyFont="1" applyFill="1" applyBorder="1" applyAlignment="1">
      <alignment horizontal="distributed" vertical="center" shrinkToFit="1"/>
    </xf>
    <xf numFmtId="0" fontId="48" fillId="0" borderId="7" xfId="0" applyFont="1" applyFill="1" applyBorder="1" applyAlignment="1">
      <alignment horizontal="distributed" vertical="center" shrinkToFit="1"/>
    </xf>
    <xf numFmtId="0" fontId="4" fillId="0" borderId="48"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0" fillId="0" borderId="46" xfId="0" applyFill="1" applyBorder="1" applyAlignment="1">
      <alignment horizontal="center" vertical="center" textRotation="255" shrinkToFit="1"/>
    </xf>
    <xf numFmtId="0" fontId="0" fillId="0" borderId="34" xfId="0" applyFill="1" applyBorder="1" applyAlignment="1">
      <alignment horizontal="center" vertical="center" textRotation="255" shrinkToFit="1"/>
    </xf>
    <xf numFmtId="0" fontId="0" fillId="0" borderId="48" xfId="0" applyFill="1" applyBorder="1" applyAlignment="1">
      <alignment horizontal="center" vertical="center" textRotation="255" shrinkToFit="1"/>
    </xf>
    <xf numFmtId="0" fontId="0" fillId="0" borderId="10" xfId="0" applyFill="1" applyBorder="1" applyAlignment="1">
      <alignment horizontal="center" vertical="center" textRotation="255" shrinkToFit="1"/>
    </xf>
    <xf numFmtId="0" fontId="0" fillId="0" borderId="55" xfId="0" applyFill="1" applyBorder="1" applyAlignment="1">
      <alignment horizontal="center" vertical="center" textRotation="255" shrinkToFit="1"/>
    </xf>
    <xf numFmtId="0" fontId="0" fillId="0" borderId="28" xfId="0" applyFill="1" applyBorder="1" applyAlignment="1">
      <alignment horizontal="center" vertical="center" textRotation="255" shrinkToFit="1"/>
    </xf>
    <xf numFmtId="0" fontId="9" fillId="0" borderId="31"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4" fillId="0" borderId="90" xfId="0" applyFont="1" applyFill="1" applyBorder="1" applyAlignment="1">
      <alignment vertical="center"/>
    </xf>
    <xf numFmtId="0" fontId="8" fillId="0" borderId="12" xfId="0" applyFont="1" applyFill="1" applyBorder="1" applyAlignment="1">
      <alignment vertical="center"/>
    </xf>
    <xf numFmtId="0" fontId="4" fillId="0" borderId="12" xfId="0" applyFont="1" applyFill="1" applyBorder="1" applyAlignment="1">
      <alignment vertical="center" shrinkToFit="1"/>
    </xf>
    <xf numFmtId="0" fontId="0" fillId="0" borderId="90" xfId="0" applyFill="1" applyBorder="1" applyAlignment="1">
      <alignment vertical="center"/>
    </xf>
    <xf numFmtId="0" fontId="0" fillId="0" borderId="12" xfId="0" applyFill="1" applyBorder="1" applyAlignment="1">
      <alignment vertical="center"/>
    </xf>
    <xf numFmtId="0" fontId="0" fillId="0" borderId="57" xfId="0" applyFill="1" applyBorder="1" applyAlignment="1">
      <alignment vertical="center"/>
    </xf>
    <xf numFmtId="0" fontId="9"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29"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2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9" fillId="0" borderId="7"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8" fillId="0" borderId="0" xfId="0" applyFont="1" applyFill="1" applyAlignment="1">
      <alignment horizontal="center" vertical="center"/>
    </xf>
    <xf numFmtId="0" fontId="8"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distributed" vertical="center" shrinkToFit="1"/>
    </xf>
    <xf numFmtId="0" fontId="8" fillId="0" borderId="4" xfId="0" applyFont="1" applyFill="1" applyBorder="1" applyAlignment="1">
      <alignment horizontal="distributed" vertical="center" shrinkToFit="1"/>
    </xf>
    <xf numFmtId="0" fontId="8" fillId="0" borderId="7" xfId="0" applyFont="1" applyFill="1" applyBorder="1" applyAlignment="1">
      <alignment horizontal="distributed" vertical="center" shrinkToFit="1"/>
    </xf>
    <xf numFmtId="0" fontId="17" fillId="0" borderId="3" xfId="0" applyFont="1" applyFill="1" applyBorder="1" applyAlignment="1">
      <alignment horizontal="left" vertical="center" indent="1" shrinkToFit="1"/>
    </xf>
    <xf numFmtId="0" fontId="17" fillId="0" borderId="6" xfId="0" applyFont="1" applyFill="1" applyBorder="1" applyAlignment="1">
      <alignment horizontal="left" vertical="center" indent="1" shrinkToFit="1"/>
    </xf>
    <xf numFmtId="0" fontId="0" fillId="0" borderId="44" xfId="0" applyFill="1" applyBorder="1" applyAlignment="1">
      <alignment vertical="center"/>
    </xf>
    <xf numFmtId="0" fontId="0" fillId="0" borderId="13" xfId="0" applyFill="1" applyBorder="1" applyAlignment="1">
      <alignment vertical="center"/>
    </xf>
    <xf numFmtId="0" fontId="0" fillId="0" borderId="96" xfId="0" applyFill="1" applyBorder="1" applyAlignment="1">
      <alignment horizontal="center" vertical="center"/>
    </xf>
    <xf numFmtId="0" fontId="0" fillId="0" borderId="70" xfId="0" applyFill="1" applyBorder="1" applyAlignment="1">
      <alignment horizontal="center" vertical="center"/>
    </xf>
    <xf numFmtId="0" fontId="0" fillId="0" borderId="3" xfId="0"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9" fillId="0" borderId="62" xfId="0" applyFont="1" applyFill="1" applyBorder="1" applyAlignment="1">
      <alignment horizontal="center" vertical="center" shrinkToFit="1"/>
    </xf>
    <xf numFmtId="0" fontId="9" fillId="0" borderId="61" xfId="0" applyFont="1" applyFill="1" applyBorder="1" applyAlignment="1">
      <alignment horizontal="center" vertical="center" shrinkToFit="1"/>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37"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1" xfId="0" applyFont="1" applyFill="1" applyBorder="1" applyAlignment="1">
      <alignment vertical="center" shrinkToFit="1"/>
    </xf>
    <xf numFmtId="0" fontId="9" fillId="0" borderId="2" xfId="0" applyFont="1" applyFill="1" applyBorder="1" applyAlignment="1">
      <alignment vertical="center" shrinkToFit="1"/>
    </xf>
    <xf numFmtId="0" fontId="9" fillId="0" borderId="40" xfId="0" applyFont="1" applyFill="1" applyBorder="1" applyAlignment="1">
      <alignment vertical="center" shrinkToFit="1"/>
    </xf>
    <xf numFmtId="0" fontId="9" fillId="0" borderId="4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3" xfId="0" applyFont="1" applyFill="1" applyBorder="1" applyAlignment="1">
      <alignment horizontal="center" vertical="center"/>
    </xf>
    <xf numFmtId="0" fontId="0" fillId="0" borderId="73" xfId="0" applyFill="1" applyBorder="1" applyAlignment="1">
      <alignment vertical="center"/>
    </xf>
    <xf numFmtId="0" fontId="0" fillId="0" borderId="0" xfId="0" applyFill="1" applyBorder="1" applyAlignment="1">
      <alignment vertical="center"/>
    </xf>
    <xf numFmtId="0" fontId="0" fillId="0" borderId="47" xfId="0" applyFill="1" applyBorder="1" applyAlignment="1">
      <alignment vertical="center"/>
    </xf>
    <xf numFmtId="0" fontId="9" fillId="0" borderId="1" xfId="0" applyFont="1" applyFill="1" applyBorder="1" applyAlignment="1">
      <alignment vertical="center" shrinkToFit="1"/>
    </xf>
    <xf numFmtId="0" fontId="17" fillId="0" borderId="29" xfId="0" applyFont="1" applyFill="1" applyBorder="1" applyAlignment="1" applyProtection="1">
      <alignment horizontal="center" vertical="center" shrinkToFit="1"/>
      <protection locked="0"/>
    </xf>
    <xf numFmtId="0" fontId="17" fillId="0" borderId="9" xfId="0" applyFont="1" applyFill="1" applyBorder="1" applyAlignment="1" applyProtection="1">
      <alignment horizontal="center" vertical="center" shrinkToFit="1"/>
      <protection locked="0"/>
    </xf>
    <xf numFmtId="0" fontId="17" fillId="0" borderId="26"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protection locked="0"/>
    </xf>
    <xf numFmtId="0" fontId="17" fillId="0" borderId="9" xfId="0" applyFont="1" applyFill="1" applyBorder="1" applyAlignment="1">
      <alignment vertical="center" shrinkToFit="1"/>
    </xf>
    <xf numFmtId="0" fontId="17" fillId="0" borderId="3" xfId="0" applyFont="1" applyFill="1" applyBorder="1" applyAlignment="1">
      <alignment vertical="center" shrinkToFit="1"/>
    </xf>
    <xf numFmtId="179" fontId="17" fillId="0" borderId="9" xfId="0" applyNumberFormat="1" applyFont="1" applyFill="1" applyBorder="1" applyAlignment="1" applyProtection="1">
      <alignment horizontal="center" vertical="center" shrinkToFit="1"/>
      <protection locked="0"/>
    </xf>
    <xf numFmtId="179" fontId="17" fillId="0" borderId="3" xfId="0" applyNumberFormat="1" applyFont="1" applyFill="1" applyBorder="1" applyAlignment="1" applyProtection="1">
      <alignment horizontal="center" vertical="center" shrinkToFit="1"/>
      <protection locked="0"/>
    </xf>
    <xf numFmtId="0" fontId="17" fillId="0" borderId="46"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34" xfId="0" applyFont="1" applyFill="1" applyBorder="1" applyAlignment="1">
      <alignment horizontal="center" vertical="center" shrinkToFit="1"/>
    </xf>
    <xf numFmtId="0" fontId="17" fillId="0" borderId="90" xfId="0" applyFont="1" applyFill="1" applyBorder="1" applyAlignment="1" applyProtection="1">
      <alignment horizontal="center" vertical="center" shrinkToFit="1"/>
      <protection locked="0"/>
    </xf>
    <xf numFmtId="0" fontId="17" fillId="0" borderId="12" xfId="0" applyFont="1" applyFill="1" applyBorder="1" applyAlignment="1" applyProtection="1">
      <alignment horizontal="center" vertical="center" shrinkToFit="1"/>
      <protection locked="0"/>
    </xf>
    <xf numFmtId="0" fontId="17" fillId="0" borderId="12" xfId="0" applyFont="1" applyFill="1" applyBorder="1" applyAlignment="1">
      <alignment vertical="center" shrinkToFit="1"/>
    </xf>
    <xf numFmtId="179" fontId="17" fillId="0" borderId="12" xfId="0" applyNumberFormat="1" applyFont="1" applyFill="1" applyBorder="1" applyAlignment="1" applyProtection="1">
      <alignment horizontal="center" vertical="center" shrinkToFit="1"/>
      <protection locked="0"/>
    </xf>
    <xf numFmtId="0" fontId="17" fillId="0" borderId="12" xfId="0" applyNumberFormat="1" applyFont="1" applyFill="1" applyBorder="1" applyAlignment="1" applyProtection="1">
      <alignment horizontal="center" vertical="center" shrinkToFit="1"/>
      <protection locked="0"/>
    </xf>
    <xf numFmtId="0" fontId="17" fillId="0" borderId="3" xfId="0" applyNumberFormat="1" applyFont="1" applyFill="1" applyBorder="1" applyAlignment="1" applyProtection="1">
      <alignment horizontal="center" vertical="center" shrinkToFit="1"/>
      <protection locked="0"/>
    </xf>
    <xf numFmtId="0" fontId="17" fillId="0" borderId="14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8"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78"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55"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7"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17" fillId="0" borderId="11" xfId="0" applyFont="1" applyFill="1" applyBorder="1" applyAlignment="1">
      <alignment vertical="center" shrinkToFit="1"/>
    </xf>
    <xf numFmtId="179" fontId="17" fillId="0" borderId="11" xfId="0" applyNumberFormat="1" applyFont="1" applyFill="1" applyBorder="1" applyAlignment="1" applyProtection="1">
      <alignment horizontal="center" vertical="center" shrinkToFit="1"/>
      <protection locked="0"/>
    </xf>
    <xf numFmtId="0" fontId="17" fillId="0" borderId="56" xfId="0" applyFont="1" applyFill="1" applyBorder="1" applyAlignment="1">
      <alignment horizontal="center" vertical="center" shrinkToFit="1"/>
    </xf>
    <xf numFmtId="0" fontId="17" fillId="0" borderId="81" xfId="0" applyFont="1" applyFill="1" applyBorder="1" applyAlignment="1" applyProtection="1">
      <alignment vertical="center" wrapText="1"/>
      <protection locked="0"/>
    </xf>
    <xf numFmtId="0" fontId="17" fillId="0" borderId="82" xfId="0" applyFont="1" applyFill="1" applyBorder="1" applyAlignment="1" applyProtection="1">
      <alignment vertical="center" wrapText="1"/>
      <protection locked="0"/>
    </xf>
    <xf numFmtId="20" fontId="17" fillId="0" borderId="82" xfId="0" applyNumberFormat="1" applyFont="1" applyFill="1" applyBorder="1" applyAlignment="1" applyProtection="1">
      <alignment horizontal="center" vertical="center"/>
      <protection locked="0"/>
    </xf>
    <xf numFmtId="0" fontId="23" fillId="0" borderId="46"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33" fillId="0" borderId="78"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80" xfId="0" applyFont="1" applyFill="1" applyBorder="1" applyAlignment="1">
      <alignment horizontal="center" vertical="center" shrinkToFit="1"/>
    </xf>
    <xf numFmtId="0" fontId="17" fillId="0" borderId="48" xfId="0" applyFont="1" applyFill="1" applyBorder="1" applyAlignment="1">
      <alignment vertical="center" shrinkToFit="1"/>
    </xf>
    <xf numFmtId="0" fontId="17" fillId="0" borderId="0" xfId="0" applyFont="1" applyFill="1" applyBorder="1" applyAlignment="1">
      <alignment vertical="center" shrinkToFit="1"/>
    </xf>
    <xf numFmtId="0" fontId="17" fillId="0" borderId="55" xfId="0" applyFont="1" applyFill="1" applyBorder="1" applyAlignment="1">
      <alignment vertical="center" shrinkToFit="1"/>
    </xf>
    <xf numFmtId="0" fontId="17" fillId="0" borderId="11" xfId="0" applyFont="1" applyFill="1" applyBorder="1" applyAlignment="1">
      <alignment horizontal="center" vertical="center" shrinkToFit="1"/>
    </xf>
    <xf numFmtId="0" fontId="17" fillId="0" borderId="29" xfId="0" applyFont="1" applyFill="1" applyBorder="1" applyAlignment="1">
      <alignment vertical="center" shrinkToFit="1"/>
    </xf>
    <xf numFmtId="0" fontId="17" fillId="0" borderId="73" xfId="0" applyFont="1" applyFill="1" applyBorder="1" applyAlignment="1">
      <alignment vertical="center" shrinkToFit="1"/>
    </xf>
    <xf numFmtId="0" fontId="17" fillId="0" borderId="27" xfId="0" applyFont="1" applyFill="1" applyBorder="1" applyAlignment="1">
      <alignment vertical="center" shrinkToFit="1"/>
    </xf>
    <xf numFmtId="0" fontId="17" fillId="0" borderId="47" xfId="0" applyFont="1" applyFill="1" applyBorder="1" applyAlignment="1">
      <alignment horizontal="center" vertical="center" shrinkToFit="1"/>
    </xf>
    <xf numFmtId="0" fontId="14" fillId="0" borderId="8" xfId="1" applyBorder="1" applyAlignment="1">
      <alignment horizontal="center" vertical="center" shrinkToFit="1"/>
    </xf>
    <xf numFmtId="0" fontId="14" fillId="0" borderId="4" xfId="1" applyBorder="1" applyAlignment="1">
      <alignment horizontal="center" vertical="center" shrinkToFit="1"/>
    </xf>
    <xf numFmtId="0" fontId="14" fillId="0" borderId="7" xfId="1" applyBorder="1" applyAlignment="1">
      <alignment horizontal="center" vertical="center" shrinkToFit="1"/>
    </xf>
    <xf numFmtId="0" fontId="14" fillId="0" borderId="151" xfId="1" applyBorder="1" applyAlignment="1">
      <alignment horizontal="center" vertical="center"/>
    </xf>
    <xf numFmtId="0" fontId="14" fillId="0" borderId="146" xfId="1" applyBorder="1" applyAlignment="1">
      <alignment horizontal="center" vertical="center"/>
    </xf>
    <xf numFmtId="0" fontId="14" fillId="0" borderId="158" xfId="1" applyBorder="1" applyAlignment="1">
      <alignment horizontal="center" vertical="center"/>
    </xf>
    <xf numFmtId="0" fontId="14" fillId="0" borderId="8" xfId="1" applyBorder="1" applyAlignment="1" applyProtection="1">
      <alignment vertical="center"/>
      <protection locked="0"/>
    </xf>
    <xf numFmtId="0" fontId="14" fillId="0" borderId="4" xfId="1" applyBorder="1" applyAlignment="1" applyProtection="1">
      <alignment vertical="center"/>
      <protection locked="0"/>
    </xf>
    <xf numFmtId="0" fontId="14" fillId="0" borderId="8" xfId="1" applyBorder="1" applyAlignment="1">
      <alignment vertical="center"/>
    </xf>
    <xf numFmtId="0" fontId="14" fillId="0" borderId="4" xfId="1" applyBorder="1" applyAlignment="1">
      <alignment vertical="center"/>
    </xf>
    <xf numFmtId="0" fontId="14" fillId="0" borderId="152" xfId="1" applyBorder="1" applyAlignment="1">
      <alignment horizontal="right" vertical="center"/>
    </xf>
    <xf numFmtId="0" fontId="14" fillId="0" borderId="148" xfId="1" applyBorder="1" applyAlignment="1">
      <alignment horizontal="right" vertical="center"/>
    </xf>
    <xf numFmtId="49" fontId="44" fillId="0" borderId="148" xfId="1" applyNumberFormat="1" applyFont="1" applyBorder="1" applyAlignment="1">
      <alignment horizontal="left" vertical="center"/>
    </xf>
    <xf numFmtId="49" fontId="44" fillId="0" borderId="160" xfId="1" applyNumberFormat="1" applyFont="1" applyBorder="1" applyAlignment="1">
      <alignment horizontal="left" vertical="center"/>
    </xf>
    <xf numFmtId="0" fontId="14" fillId="0" borderId="152" xfId="1" applyBorder="1" applyAlignment="1" applyProtection="1">
      <alignment vertical="center"/>
      <protection locked="0"/>
    </xf>
    <xf numFmtId="0" fontId="14" fillId="0" borderId="148" xfId="1" applyBorder="1" applyAlignment="1" applyProtection="1">
      <alignment vertical="center"/>
      <protection locked="0"/>
    </xf>
    <xf numFmtId="0" fontId="14" fillId="0" borderId="152" xfId="1" applyBorder="1" applyAlignment="1">
      <alignment vertical="center"/>
    </xf>
    <xf numFmtId="0" fontId="14" fillId="0" borderId="148" xfId="1" applyBorder="1" applyAlignment="1">
      <alignment vertical="center"/>
    </xf>
    <xf numFmtId="0" fontId="14" fillId="0" borderId="152" xfId="1" applyBorder="1" applyAlignment="1" applyProtection="1">
      <alignment vertical="center"/>
    </xf>
    <xf numFmtId="0" fontId="14" fillId="0" borderId="148" xfId="1" applyBorder="1" applyAlignment="1" applyProtection="1">
      <alignment vertical="center"/>
    </xf>
    <xf numFmtId="0" fontId="14" fillId="0" borderId="118" xfId="1" applyBorder="1" applyAlignment="1" applyProtection="1">
      <alignment vertical="center" wrapText="1"/>
      <protection locked="0"/>
    </xf>
    <xf numFmtId="0" fontId="14" fillId="0" borderId="119" xfId="1" applyBorder="1" applyAlignment="1" applyProtection="1">
      <alignment vertical="center" wrapText="1"/>
      <protection locked="0"/>
    </xf>
    <xf numFmtId="0" fontId="14" fillId="0" borderId="159" xfId="1" applyBorder="1" applyAlignment="1" applyProtection="1">
      <alignment vertical="center" wrapText="1"/>
      <protection locked="0"/>
    </xf>
    <xf numFmtId="0" fontId="14" fillId="0" borderId="73" xfId="1" applyBorder="1" applyAlignment="1" applyProtection="1">
      <alignment vertical="center" wrapText="1"/>
      <protection locked="0"/>
    </xf>
    <xf numFmtId="0" fontId="14" fillId="0" borderId="0" xfId="1" applyBorder="1" applyAlignment="1" applyProtection="1">
      <alignment vertical="center" wrapText="1"/>
      <protection locked="0"/>
    </xf>
    <xf numFmtId="0" fontId="14" fillId="0" borderId="10" xfId="1" applyBorder="1" applyAlignment="1" applyProtection="1">
      <alignment vertical="center" wrapText="1"/>
      <protection locked="0"/>
    </xf>
    <xf numFmtId="0" fontId="14" fillId="0" borderId="26" xfId="1" applyBorder="1" applyAlignment="1" applyProtection="1">
      <alignment vertical="center" wrapText="1"/>
      <protection locked="0"/>
    </xf>
    <xf numFmtId="0" fontId="14" fillId="0" borderId="3" xfId="1" applyBorder="1" applyAlignment="1" applyProtection="1">
      <alignment vertical="center" wrapText="1"/>
      <protection locked="0"/>
    </xf>
    <xf numFmtId="0" fontId="14" fillId="0" borderId="6" xfId="1" applyBorder="1" applyAlignment="1" applyProtection="1">
      <alignment vertical="center" wrapText="1"/>
      <protection locked="0"/>
    </xf>
    <xf numFmtId="0" fontId="14" fillId="0" borderId="83" xfId="1" applyBorder="1" applyAlignment="1" applyProtection="1">
      <alignment vertical="center"/>
      <protection locked="0"/>
    </xf>
    <xf numFmtId="0" fontId="14" fillId="0" borderId="87" xfId="1" applyBorder="1" applyAlignment="1" applyProtection="1">
      <alignment vertical="center"/>
      <protection locked="0"/>
    </xf>
    <xf numFmtId="0" fontId="14" fillId="0" borderId="110" xfId="1" applyBorder="1" applyAlignment="1">
      <alignment vertical="center"/>
    </xf>
    <xf numFmtId="0" fontId="14" fillId="0" borderId="91" xfId="1" applyBorder="1" applyAlignment="1">
      <alignment vertical="center"/>
    </xf>
    <xf numFmtId="0" fontId="14" fillId="0" borderId="83" xfId="1" applyBorder="1" applyAlignment="1">
      <alignment vertical="center"/>
    </xf>
    <xf numFmtId="0" fontId="14" fillId="0" borderId="87" xfId="1" applyBorder="1" applyAlignment="1">
      <alignment vertical="center"/>
    </xf>
    <xf numFmtId="0" fontId="14" fillId="0" borderId="29" xfId="1" applyBorder="1" applyAlignment="1">
      <alignment horizontal="center" vertical="center"/>
    </xf>
    <xf numFmtId="0" fontId="14" fillId="0" borderId="9" xfId="1" applyBorder="1" applyAlignment="1">
      <alignment horizontal="center" vertical="center"/>
    </xf>
    <xf numFmtId="0" fontId="14" fillId="0" borderId="72" xfId="1" applyBorder="1" applyAlignment="1">
      <alignment horizontal="center" vertical="center"/>
    </xf>
    <xf numFmtId="0" fontId="14" fillId="0" borderId="156" xfId="1" applyBorder="1" applyAlignment="1">
      <alignment horizontal="center" vertical="center"/>
    </xf>
    <xf numFmtId="0" fontId="14" fillId="0" borderId="142" xfId="1" applyBorder="1" applyAlignment="1">
      <alignment horizontal="center" vertical="center"/>
    </xf>
    <xf numFmtId="0" fontId="14" fillId="0" borderId="157" xfId="1" applyBorder="1" applyAlignment="1">
      <alignment horizontal="center" vertical="center"/>
    </xf>
    <xf numFmtId="0" fontId="14" fillId="0" borderId="8" xfId="1" applyBorder="1" applyAlignment="1">
      <alignment horizontal="center" vertical="center"/>
    </xf>
    <xf numFmtId="0" fontId="14" fillId="0" borderId="4" xfId="1" applyBorder="1" applyAlignment="1">
      <alignment horizontal="center" vertical="center"/>
    </xf>
    <xf numFmtId="0" fontId="14" fillId="0" borderId="7" xfId="1" applyBorder="1" applyAlignment="1">
      <alignment horizontal="center" vertical="center"/>
    </xf>
    <xf numFmtId="0" fontId="14" fillId="0" borderId="8" xfId="1" applyBorder="1" applyAlignment="1" applyProtection="1">
      <alignment vertical="center"/>
    </xf>
    <xf numFmtId="0" fontId="14" fillId="0" borderId="4" xfId="1" applyBorder="1" applyAlignment="1" applyProtection="1">
      <alignment vertical="center"/>
    </xf>
    <xf numFmtId="0" fontId="14" fillId="0" borderId="8" xfId="1" applyBorder="1" applyAlignment="1">
      <alignment horizontal="right" vertical="center"/>
    </xf>
    <xf numFmtId="0" fontId="14" fillId="0" borderId="4" xfId="1" applyBorder="1" applyAlignment="1">
      <alignment horizontal="right" vertical="center"/>
    </xf>
    <xf numFmtId="49" fontId="44" fillId="0" borderId="4" xfId="1" applyNumberFormat="1" applyFont="1" applyBorder="1" applyAlignment="1">
      <alignment horizontal="left" vertical="center"/>
    </xf>
    <xf numFmtId="49" fontId="44" fillId="0" borderId="7" xfId="1" applyNumberFormat="1" applyFont="1" applyBorder="1" applyAlignment="1">
      <alignment horizontal="left" vertical="center"/>
    </xf>
    <xf numFmtId="0" fontId="14" fillId="0" borderId="83" xfId="1" applyBorder="1" applyAlignment="1">
      <alignment horizontal="right" vertical="center"/>
    </xf>
    <xf numFmtId="0" fontId="14" fillId="0" borderId="87" xfId="1" applyBorder="1" applyAlignment="1">
      <alignment horizontal="right" vertical="center"/>
    </xf>
    <xf numFmtId="49" fontId="44" fillId="0" borderId="87" xfId="1" applyNumberFormat="1" applyFont="1" applyBorder="1" applyAlignment="1">
      <alignment horizontal="left" vertical="center"/>
    </xf>
    <xf numFmtId="49" fontId="44" fillId="0" borderId="161" xfId="1" applyNumberFormat="1" applyFont="1" applyBorder="1" applyAlignment="1">
      <alignment horizontal="left" vertical="center"/>
    </xf>
    <xf numFmtId="0" fontId="14" fillId="0" borderId="90" xfId="1" applyBorder="1" applyAlignment="1">
      <alignment horizontal="center" vertical="center"/>
    </xf>
    <xf numFmtId="0" fontId="14" fillId="0" borderId="12" xfId="1" applyBorder="1" applyAlignment="1">
      <alignment horizontal="center" vertical="center"/>
    </xf>
    <xf numFmtId="0" fontId="14" fillId="0" borderId="26" xfId="1" applyBorder="1" applyAlignment="1">
      <alignment horizontal="center" vertical="center"/>
    </xf>
    <xf numFmtId="0" fontId="14" fillId="0" borderId="3" xfId="1" applyBorder="1" applyAlignment="1">
      <alignment horizontal="center" vertical="center"/>
    </xf>
    <xf numFmtId="0" fontId="45" fillId="0" borderId="90" xfId="1" applyFont="1" applyBorder="1" applyAlignment="1">
      <alignment horizontal="center" vertical="center"/>
    </xf>
    <xf numFmtId="0" fontId="45" fillId="0" borderId="12" xfId="1" applyFont="1" applyBorder="1" applyAlignment="1">
      <alignment horizontal="center" vertical="center"/>
    </xf>
    <xf numFmtId="0" fontId="45" fillId="0" borderId="26" xfId="1" applyFont="1" applyBorder="1" applyAlignment="1">
      <alignment horizontal="center" vertical="center"/>
    </xf>
    <xf numFmtId="0" fontId="45" fillId="0" borderId="3" xfId="1" applyFont="1" applyBorder="1" applyAlignment="1">
      <alignment horizontal="center" vertical="center"/>
    </xf>
    <xf numFmtId="178" fontId="14" fillId="0" borderId="8" xfId="1" applyNumberFormat="1" applyBorder="1" applyAlignment="1">
      <alignment vertical="center"/>
    </xf>
    <xf numFmtId="178" fontId="14" fillId="0" borderId="4" xfId="1" applyNumberFormat="1" applyBorder="1" applyAlignment="1">
      <alignment vertical="center"/>
    </xf>
    <xf numFmtId="0" fontId="14" fillId="0" borderId="163" xfId="1" applyBorder="1" applyAlignment="1">
      <alignment vertical="center"/>
    </xf>
    <xf numFmtId="0" fontId="14" fillId="0" borderId="164" xfId="1" applyBorder="1" applyAlignment="1">
      <alignment vertical="center"/>
    </xf>
    <xf numFmtId="0" fontId="14" fillId="0" borderId="165" xfId="1" applyBorder="1" applyAlignment="1">
      <alignment vertical="center"/>
    </xf>
    <xf numFmtId="0" fontId="14" fillId="0" borderId="83" xfId="1" applyBorder="1" applyAlignment="1" applyProtection="1">
      <alignment vertical="center"/>
    </xf>
    <xf numFmtId="0" fontId="14" fillId="0" borderId="87" xfId="1" applyBorder="1" applyAlignment="1" applyProtection="1">
      <alignment vertical="center"/>
    </xf>
    <xf numFmtId="0" fontId="14" fillId="7" borderId="29" xfId="1" applyFill="1" applyBorder="1" applyAlignment="1">
      <alignment horizontal="center" vertical="center"/>
    </xf>
    <xf numFmtId="0" fontId="14" fillId="7" borderId="9" xfId="1" applyFill="1" applyBorder="1" applyAlignment="1">
      <alignment horizontal="center" vertical="center"/>
    </xf>
    <xf numFmtId="0" fontId="14" fillId="7" borderId="72" xfId="1" applyFill="1" applyBorder="1" applyAlignment="1">
      <alignment horizontal="center" vertical="center"/>
    </xf>
    <xf numFmtId="0" fontId="14" fillId="7" borderId="156" xfId="1" applyFill="1" applyBorder="1" applyAlignment="1">
      <alignment horizontal="center" vertical="center"/>
    </xf>
    <xf numFmtId="0" fontId="14" fillId="7" borderId="142" xfId="1" applyFill="1" applyBorder="1" applyAlignment="1">
      <alignment horizontal="center" vertical="center"/>
    </xf>
    <xf numFmtId="0" fontId="14" fillId="7" borderId="157" xfId="1" applyFill="1" applyBorder="1" applyAlignment="1">
      <alignment horizontal="center" vertical="center"/>
    </xf>
    <xf numFmtId="0" fontId="14" fillId="7" borderId="8" xfId="1" applyFill="1" applyBorder="1" applyAlignment="1">
      <alignment horizontal="center" vertical="center"/>
    </xf>
    <xf numFmtId="0" fontId="14" fillId="7" borderId="4" xfId="1" applyFill="1" applyBorder="1" applyAlignment="1">
      <alignment horizontal="center" vertical="center"/>
    </xf>
    <xf numFmtId="0" fontId="14" fillId="7" borderId="7" xfId="1" applyFill="1" applyBorder="1" applyAlignment="1">
      <alignment horizontal="center" vertical="center"/>
    </xf>
    <xf numFmtId="0" fontId="14" fillId="7" borderId="8" xfId="1" applyFill="1" applyBorder="1" applyAlignment="1">
      <alignment horizontal="center" vertical="center" shrinkToFit="1"/>
    </xf>
    <xf numFmtId="0" fontId="14" fillId="7" borderId="4" xfId="1" applyFill="1" applyBorder="1" applyAlignment="1">
      <alignment horizontal="center" vertical="center" shrinkToFit="1"/>
    </xf>
    <xf numFmtId="0" fontId="14" fillId="7" borderId="7" xfId="1" applyFill="1" applyBorder="1" applyAlignment="1">
      <alignment horizontal="center" vertical="center" shrinkToFit="1"/>
    </xf>
    <xf numFmtId="0" fontId="14" fillId="7" borderId="151" xfId="1" applyFill="1" applyBorder="1" applyAlignment="1">
      <alignment horizontal="center" vertical="center"/>
    </xf>
    <xf numFmtId="0" fontId="14" fillId="7" borderId="146" xfId="1" applyFill="1" applyBorder="1" applyAlignment="1">
      <alignment horizontal="center" vertical="center"/>
    </xf>
    <xf numFmtId="0" fontId="14" fillId="7" borderId="158" xfId="1" applyFill="1" applyBorder="1" applyAlignment="1">
      <alignment horizontal="center" vertical="center"/>
    </xf>
    <xf numFmtId="0" fontId="14" fillId="7" borderId="141" xfId="1" applyFill="1" applyBorder="1" applyAlignment="1" applyProtection="1">
      <alignment vertical="center"/>
    </xf>
    <xf numFmtId="0" fontId="14" fillId="7" borderId="80" xfId="1" applyFill="1" applyBorder="1" applyAlignment="1" applyProtection="1">
      <alignment vertical="center"/>
    </xf>
    <xf numFmtId="0" fontId="14" fillId="7" borderId="139" xfId="1" applyFill="1" applyBorder="1" applyAlignment="1" applyProtection="1">
      <alignment vertical="center"/>
    </xf>
    <xf numFmtId="0" fontId="14" fillId="7" borderId="111" xfId="1" applyFill="1" applyBorder="1" applyAlignment="1" applyProtection="1">
      <alignment vertical="center"/>
    </xf>
    <xf numFmtId="0" fontId="14" fillId="7" borderId="8" xfId="1" applyFill="1" applyBorder="1" applyAlignment="1">
      <alignment vertical="center"/>
    </xf>
    <xf numFmtId="0" fontId="14" fillId="7" borderId="4" xfId="1" applyFill="1" applyBorder="1" applyAlignment="1">
      <alignment vertical="center"/>
    </xf>
    <xf numFmtId="0" fontId="14" fillId="7" borderId="8" xfId="1" applyFill="1" applyBorder="1" applyAlignment="1">
      <alignment horizontal="right" vertical="center"/>
    </xf>
    <xf numFmtId="0" fontId="14" fillId="7" borderId="4" xfId="1" applyFill="1" applyBorder="1" applyAlignment="1">
      <alignment horizontal="right" vertical="center"/>
    </xf>
    <xf numFmtId="49" fontId="44" fillId="7" borderId="4" xfId="1" applyNumberFormat="1" applyFont="1" applyFill="1" applyBorder="1" applyAlignment="1">
      <alignment horizontal="left" vertical="center"/>
    </xf>
    <xf numFmtId="0" fontId="14" fillId="7" borderId="4" xfId="1" applyFill="1" applyBorder="1" applyAlignment="1" applyProtection="1">
      <alignment vertical="center"/>
    </xf>
    <xf numFmtId="0" fontId="14" fillId="7" borderId="145" xfId="1" applyFill="1" applyBorder="1" applyAlignment="1" applyProtection="1">
      <alignment vertical="center"/>
    </xf>
    <xf numFmtId="0" fontId="14" fillId="7" borderId="166" xfId="1" applyFill="1" applyBorder="1" applyAlignment="1" applyProtection="1">
      <alignment vertical="center"/>
    </xf>
    <xf numFmtId="0" fontId="14" fillId="7" borderId="78" xfId="1" applyFill="1" applyBorder="1" applyAlignment="1" applyProtection="1">
      <alignment vertical="center"/>
    </xf>
    <xf numFmtId="0" fontId="14" fillId="7" borderId="54" xfId="1" applyFill="1" applyBorder="1" applyAlignment="1" applyProtection="1">
      <alignment vertical="center"/>
    </xf>
    <xf numFmtId="0" fontId="14" fillId="7" borderId="26" xfId="1" applyFill="1" applyBorder="1" applyAlignment="1">
      <alignment vertical="center"/>
    </xf>
    <xf numFmtId="0" fontId="14" fillId="7" borderId="3" xfId="1" applyFill="1" applyBorder="1" applyAlignment="1">
      <alignment vertical="center"/>
    </xf>
    <xf numFmtId="0" fontId="14" fillId="7" borderId="152" xfId="1" applyFill="1" applyBorder="1" applyAlignment="1">
      <alignment vertical="center"/>
    </xf>
    <xf numFmtId="0" fontId="14" fillId="7" borderId="148" xfId="1" applyFill="1" applyBorder="1" applyAlignment="1">
      <alignment vertical="center"/>
    </xf>
    <xf numFmtId="0" fontId="14" fillId="7" borderId="73" xfId="1" applyFill="1" applyBorder="1" applyAlignment="1">
      <alignment vertical="center"/>
    </xf>
    <xf numFmtId="0" fontId="14" fillId="7" borderId="0" xfId="1" applyFill="1" applyBorder="1" applyAlignment="1">
      <alignment vertical="center"/>
    </xf>
    <xf numFmtId="0" fontId="14" fillId="7" borderId="10" xfId="1" applyFill="1" applyBorder="1" applyAlignment="1">
      <alignment vertical="center"/>
    </xf>
    <xf numFmtId="0" fontId="14" fillId="7" borderId="6" xfId="1" applyFill="1" applyBorder="1" applyAlignment="1">
      <alignment vertical="center"/>
    </xf>
    <xf numFmtId="0" fontId="14" fillId="7" borderId="26" xfId="1" applyFill="1" applyBorder="1" applyAlignment="1">
      <alignment horizontal="right" vertical="center"/>
    </xf>
    <xf numFmtId="0" fontId="14" fillId="7" borderId="3" xfId="1" applyFill="1" applyBorder="1" applyAlignment="1">
      <alignment horizontal="right" vertical="center"/>
    </xf>
    <xf numFmtId="49" fontId="44" fillId="7" borderId="3" xfId="1" applyNumberFormat="1" applyFont="1" applyFill="1" applyBorder="1" applyAlignment="1">
      <alignment horizontal="left" vertical="center"/>
    </xf>
    <xf numFmtId="0" fontId="14" fillId="7" borderId="3" xfId="1" applyFill="1" applyBorder="1" applyAlignment="1" applyProtection="1">
      <alignment vertical="center"/>
    </xf>
    <xf numFmtId="0" fontId="14" fillId="7" borderId="118" xfId="1" applyFill="1" applyBorder="1" applyAlignment="1">
      <alignment vertical="center"/>
    </xf>
    <xf numFmtId="0" fontId="14" fillId="7" borderId="119" xfId="1" applyFill="1" applyBorder="1" applyAlignment="1">
      <alignment vertical="center"/>
    </xf>
    <xf numFmtId="0" fontId="14" fillId="7" borderId="159" xfId="1" applyFill="1" applyBorder="1" applyAlignment="1">
      <alignment vertical="center"/>
    </xf>
    <xf numFmtId="0" fontId="14" fillId="7" borderId="152" xfId="1" applyFill="1" applyBorder="1" applyAlignment="1">
      <alignment horizontal="right" vertical="center"/>
    </xf>
    <xf numFmtId="0" fontId="14" fillId="7" borderId="148" xfId="1" applyFill="1" applyBorder="1" applyAlignment="1">
      <alignment horizontal="right" vertical="center"/>
    </xf>
    <xf numFmtId="49" fontId="44" fillId="7" borderId="148" xfId="1" applyNumberFormat="1" applyFont="1" applyFill="1" applyBorder="1" applyAlignment="1">
      <alignment horizontal="left" vertical="center"/>
    </xf>
    <xf numFmtId="0" fontId="14" fillId="7" borderId="91" xfId="1" applyFill="1" applyBorder="1" applyAlignment="1" applyProtection="1">
      <alignment vertical="center"/>
    </xf>
    <xf numFmtId="49" fontId="44" fillId="7" borderId="87" xfId="1" applyNumberFormat="1" applyFont="1" applyFill="1" applyBorder="1" applyAlignment="1">
      <alignment horizontal="left" vertical="center"/>
    </xf>
    <xf numFmtId="0" fontId="14" fillId="7" borderId="87" xfId="1" applyFill="1" applyBorder="1" applyAlignment="1" applyProtection="1">
      <alignment vertical="center"/>
    </xf>
    <xf numFmtId="0" fontId="14" fillId="7" borderId="83" xfId="1" applyFill="1" applyBorder="1" applyAlignment="1">
      <alignment vertical="center"/>
    </xf>
    <xf numFmtId="0" fontId="14" fillId="7" borderId="87" xfId="1" applyFill="1" applyBorder="1" applyAlignment="1">
      <alignment vertical="center"/>
    </xf>
    <xf numFmtId="0" fontId="14" fillId="7" borderId="83" xfId="1" applyFill="1" applyBorder="1" applyAlignment="1">
      <alignment horizontal="right" vertical="center"/>
    </xf>
    <xf numFmtId="0" fontId="14" fillId="7" borderId="87" xfId="1" applyFill="1" applyBorder="1" applyAlignment="1">
      <alignment horizontal="right" vertical="center"/>
    </xf>
    <xf numFmtId="0" fontId="14" fillId="7" borderId="110" xfId="1" applyFill="1" applyBorder="1" applyAlignment="1">
      <alignment vertical="center"/>
    </xf>
    <xf numFmtId="0" fontId="14" fillId="7" borderId="91" xfId="1" applyFill="1" applyBorder="1" applyAlignment="1">
      <alignment vertical="center"/>
    </xf>
    <xf numFmtId="178" fontId="14" fillId="7" borderId="8" xfId="1" applyNumberFormat="1" applyFill="1" applyBorder="1" applyAlignment="1">
      <alignment vertical="center"/>
    </xf>
    <xf numFmtId="178" fontId="14" fillId="7" borderId="4" xfId="1" applyNumberFormat="1" applyFill="1" applyBorder="1" applyAlignment="1">
      <alignment vertical="center"/>
    </xf>
    <xf numFmtId="0" fontId="14" fillId="7" borderId="90" xfId="1" applyFill="1" applyBorder="1" applyAlignment="1">
      <alignment horizontal="center" vertical="center"/>
    </xf>
    <xf numFmtId="0" fontId="14" fillId="7" borderId="12" xfId="1" applyFill="1" applyBorder="1" applyAlignment="1">
      <alignment horizontal="center" vertical="center"/>
    </xf>
    <xf numFmtId="0" fontId="14" fillId="7" borderId="26" xfId="1" applyFill="1" applyBorder="1" applyAlignment="1">
      <alignment horizontal="center" vertical="center"/>
    </xf>
    <xf numFmtId="0" fontId="14" fillId="7" borderId="3" xfId="1" applyFill="1" applyBorder="1" applyAlignment="1">
      <alignment horizontal="center" vertical="center"/>
    </xf>
    <xf numFmtId="0" fontId="45" fillId="7" borderId="90" xfId="1" applyFont="1" applyFill="1" applyBorder="1" applyAlignment="1">
      <alignment horizontal="center" vertical="center"/>
    </xf>
    <xf numFmtId="0" fontId="45" fillId="7" borderId="12" xfId="1" applyFont="1" applyFill="1" applyBorder="1" applyAlignment="1">
      <alignment horizontal="center" vertical="center"/>
    </xf>
    <xf numFmtId="0" fontId="45" fillId="7" borderId="26" xfId="1" applyFont="1" applyFill="1" applyBorder="1" applyAlignment="1">
      <alignment horizontal="center" vertical="center"/>
    </xf>
    <xf numFmtId="0" fontId="45" fillId="7" borderId="3" xfId="1" applyFont="1" applyFill="1" applyBorder="1" applyAlignment="1">
      <alignment horizontal="center" vertical="center"/>
    </xf>
    <xf numFmtId="0" fontId="14" fillId="8" borderId="8" xfId="1" applyFill="1" applyBorder="1" applyAlignment="1">
      <alignment horizontal="center" vertical="center" shrinkToFit="1"/>
    </xf>
    <xf numFmtId="0" fontId="14" fillId="8" borderId="4" xfId="1" applyFill="1" applyBorder="1" applyAlignment="1">
      <alignment horizontal="center" vertical="center" shrinkToFit="1"/>
    </xf>
    <xf numFmtId="0" fontId="14" fillId="8" borderId="7" xfId="1" applyFill="1" applyBorder="1" applyAlignment="1">
      <alignment horizontal="center" vertical="center" shrinkToFit="1"/>
    </xf>
    <xf numFmtId="0" fontId="14" fillId="7" borderId="163" xfId="1" applyFill="1" applyBorder="1" applyAlignment="1">
      <alignment vertical="center"/>
    </xf>
    <xf numFmtId="0" fontId="14" fillId="7" borderId="164" xfId="1" applyFill="1" applyBorder="1" applyAlignment="1">
      <alignment vertical="center"/>
    </xf>
    <xf numFmtId="0" fontId="14" fillId="7" borderId="165" xfId="1" applyFill="1" applyBorder="1" applyAlignment="1">
      <alignment vertical="center"/>
    </xf>
    <xf numFmtId="0" fontId="14" fillId="8" borderId="29" xfId="1" applyFill="1" applyBorder="1" applyAlignment="1">
      <alignment horizontal="center" vertical="center"/>
    </xf>
    <xf numFmtId="0" fontId="14" fillId="8" borderId="9" xfId="1" applyFill="1" applyBorder="1" applyAlignment="1">
      <alignment horizontal="center" vertical="center"/>
    </xf>
    <xf numFmtId="0" fontId="14" fillId="8" borderId="72" xfId="1" applyFill="1" applyBorder="1" applyAlignment="1">
      <alignment horizontal="center" vertical="center"/>
    </xf>
    <xf numFmtId="0" fontId="14" fillId="8" borderId="156" xfId="1" applyFill="1" applyBorder="1" applyAlignment="1">
      <alignment horizontal="center" vertical="center"/>
    </xf>
    <xf numFmtId="0" fontId="14" fillId="8" borderId="142" xfId="1" applyFill="1" applyBorder="1" applyAlignment="1">
      <alignment horizontal="center" vertical="center"/>
    </xf>
    <xf numFmtId="0" fontId="14" fillId="8" borderId="157" xfId="1" applyFill="1" applyBorder="1" applyAlignment="1">
      <alignment horizontal="center" vertical="center"/>
    </xf>
    <xf numFmtId="0" fontId="14" fillId="8" borderId="8" xfId="1" applyFill="1" applyBorder="1" applyAlignment="1">
      <alignment horizontal="center" vertical="center"/>
    </xf>
    <xf numFmtId="0" fontId="14" fillId="8" borderId="4" xfId="1" applyFill="1" applyBorder="1" applyAlignment="1">
      <alignment horizontal="center" vertical="center"/>
    </xf>
    <xf numFmtId="0" fontId="14" fillId="8" borderId="7" xfId="1" applyFill="1" applyBorder="1" applyAlignment="1">
      <alignment horizontal="center" vertical="center"/>
    </xf>
    <xf numFmtId="0" fontId="14" fillId="8" borderId="152" xfId="1" applyFill="1" applyBorder="1" applyAlignment="1">
      <alignment vertical="center"/>
    </xf>
    <xf numFmtId="0" fontId="14" fillId="8" borderId="148" xfId="1" applyFill="1" applyBorder="1" applyAlignment="1">
      <alignment vertical="center"/>
    </xf>
    <xf numFmtId="0" fontId="14" fillId="8" borderId="3" xfId="1" applyFill="1" applyBorder="1" applyAlignment="1">
      <alignment horizontal="center" vertical="center"/>
    </xf>
    <xf numFmtId="0" fontId="14" fillId="8" borderId="6" xfId="1" applyFill="1" applyBorder="1" applyAlignment="1">
      <alignment horizontal="center" vertical="center"/>
    </xf>
    <xf numFmtId="0" fontId="14" fillId="8" borderId="163" xfId="1" applyFill="1" applyBorder="1" applyAlignment="1">
      <alignment vertical="center"/>
    </xf>
    <xf numFmtId="0" fontId="14" fillId="8" borderId="164" xfId="1" applyFill="1" applyBorder="1" applyAlignment="1">
      <alignment vertical="center"/>
    </xf>
    <xf numFmtId="0" fontId="14" fillId="8" borderId="165" xfId="1" applyFill="1" applyBorder="1" applyAlignment="1">
      <alignment vertical="center"/>
    </xf>
    <xf numFmtId="178" fontId="14" fillId="8" borderId="8" xfId="1" applyNumberFormat="1" applyFill="1" applyBorder="1" applyAlignment="1">
      <alignment vertical="center"/>
    </xf>
    <xf numFmtId="178" fontId="14" fillId="8" borderId="4" xfId="1" applyNumberFormat="1" applyFill="1" applyBorder="1" applyAlignment="1">
      <alignment vertical="center"/>
    </xf>
    <xf numFmtId="0" fontId="14" fillId="8" borderId="151" xfId="1" applyFill="1" applyBorder="1" applyAlignment="1">
      <alignment horizontal="center" vertical="center"/>
    </xf>
    <xf numFmtId="0" fontId="14" fillId="8" borderId="146" xfId="1" applyFill="1" applyBorder="1" applyAlignment="1">
      <alignment horizontal="center" vertical="center"/>
    </xf>
    <xf numFmtId="0" fontId="14" fillId="8" borderId="158" xfId="1" applyFill="1" applyBorder="1" applyAlignment="1">
      <alignment horizontal="center" vertical="center"/>
    </xf>
    <xf numFmtId="0" fontId="45" fillId="8" borderId="118" xfId="1" applyFont="1" applyFill="1" applyBorder="1" applyAlignment="1">
      <alignment horizontal="center" vertical="center"/>
    </xf>
    <xf numFmtId="0" fontId="45" fillId="8" borderId="119" xfId="1" applyFont="1" applyFill="1" applyBorder="1" applyAlignment="1">
      <alignment horizontal="center" vertical="center"/>
    </xf>
    <xf numFmtId="0" fontId="45" fillId="8" borderId="26" xfId="1" applyFont="1" applyFill="1" applyBorder="1" applyAlignment="1">
      <alignment horizontal="center" vertical="center"/>
    </xf>
    <xf numFmtId="0" fontId="45" fillId="8" borderId="3" xfId="1" applyFont="1" applyFill="1" applyBorder="1" applyAlignment="1">
      <alignment horizontal="center" vertical="center"/>
    </xf>
    <xf numFmtId="0" fontId="14" fillId="8" borderId="8" xfId="1" applyFill="1" applyBorder="1" applyAlignment="1">
      <alignment vertical="center"/>
    </xf>
    <xf numFmtId="0" fontId="14" fillId="8" borderId="4" xfId="1" applyFill="1" applyBorder="1" applyAlignment="1">
      <alignment vertical="center"/>
    </xf>
    <xf numFmtId="0" fontId="14" fillId="8" borderId="11" xfId="1" applyFill="1" applyBorder="1" applyAlignment="1">
      <alignment horizontal="center" vertical="center"/>
    </xf>
    <xf numFmtId="0" fontId="14" fillId="8" borderId="28" xfId="1" applyFill="1" applyBorder="1" applyAlignment="1">
      <alignment horizontal="center" vertical="center"/>
    </xf>
    <xf numFmtId="0" fontId="14" fillId="8" borderId="167" xfId="1" applyFill="1" applyBorder="1" applyAlignment="1">
      <alignment vertical="center"/>
    </xf>
    <xf numFmtId="0" fontId="14" fillId="8" borderId="168" xfId="1" applyFill="1" applyBorder="1" applyAlignment="1">
      <alignment vertical="center"/>
    </xf>
    <xf numFmtId="0" fontId="14" fillId="8" borderId="169" xfId="1" applyFill="1" applyBorder="1" applyAlignment="1">
      <alignment vertical="center"/>
    </xf>
    <xf numFmtId="178" fontId="14" fillId="8" borderId="83" xfId="1" applyNumberFormat="1" applyFill="1" applyBorder="1" applyAlignment="1">
      <alignment vertical="center"/>
    </xf>
    <xf numFmtId="178" fontId="14" fillId="8" borderId="87" xfId="1" applyNumberFormat="1" applyFill="1" applyBorder="1" applyAlignment="1">
      <alignment vertical="center"/>
    </xf>
    <xf numFmtId="0" fontId="14" fillId="8" borderId="27" xfId="1" applyFill="1" applyBorder="1" applyAlignment="1">
      <alignment horizontal="center" vertical="center"/>
    </xf>
    <xf numFmtId="0" fontId="14" fillId="8" borderId="110" xfId="1" applyFill="1" applyBorder="1" applyAlignment="1" applyProtection="1">
      <alignment vertical="center"/>
    </xf>
    <xf numFmtId="0" fontId="14" fillId="8" borderId="91" xfId="1" applyFill="1" applyBorder="1" applyAlignment="1" applyProtection="1">
      <alignment vertical="center"/>
    </xf>
    <xf numFmtId="0" fontId="14" fillId="8" borderId="90" xfId="1" applyFill="1" applyBorder="1" applyAlignment="1">
      <alignment horizontal="center" vertical="center"/>
    </xf>
    <xf numFmtId="0" fontId="14" fillId="8" borderId="12" xfId="1" applyFill="1" applyBorder="1" applyAlignment="1">
      <alignment horizontal="center" vertical="center"/>
    </xf>
    <xf numFmtId="0" fontId="14" fillId="8" borderId="26" xfId="1" applyFill="1" applyBorder="1" applyAlignment="1">
      <alignment horizontal="center" vertical="center"/>
    </xf>
    <xf numFmtId="0" fontId="4" fillId="0" borderId="8"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0" fillId="0" borderId="71" xfId="0" applyFill="1" applyBorder="1" applyAlignment="1">
      <alignment horizontal="center" vertical="center" wrapText="1"/>
    </xf>
    <xf numFmtId="0" fontId="0" fillId="0" borderId="97" xfId="0" applyFill="1" applyBorder="1" applyAlignment="1">
      <alignment horizontal="center" vertical="center"/>
    </xf>
    <xf numFmtId="0" fontId="0" fillId="0" borderId="60" xfId="0" applyFill="1" applyBorder="1" applyAlignment="1">
      <alignment horizontal="center" vertical="center"/>
    </xf>
    <xf numFmtId="0" fontId="0" fillId="0" borderId="8" xfId="0" applyFill="1" applyBorder="1" applyAlignment="1">
      <alignment horizontal="left"/>
    </xf>
    <xf numFmtId="0" fontId="0" fillId="0" borderId="4" xfId="0" applyFill="1" applyBorder="1" applyAlignment="1">
      <alignment horizontal="left"/>
    </xf>
    <xf numFmtId="0" fontId="0" fillId="0" borderId="7" xfId="0" applyFill="1" applyBorder="1" applyAlignment="1">
      <alignment horizontal="left"/>
    </xf>
    <xf numFmtId="0" fontId="4" fillId="0" borderId="9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5" xfId="0" applyFont="1" applyBorder="1" applyAlignment="1">
      <alignment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60"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4" fillId="0" borderId="73" xfId="0" applyFont="1" applyBorder="1" applyAlignment="1">
      <alignment horizontal="center" vertical="center"/>
    </xf>
    <xf numFmtId="0" fontId="4" fillId="0" borderId="26" xfId="0" applyFont="1" applyBorder="1" applyAlignment="1">
      <alignment horizontal="center" vertical="center"/>
    </xf>
    <xf numFmtId="0" fontId="4" fillId="0" borderId="71" xfId="0" applyFont="1" applyBorder="1" applyAlignment="1">
      <alignment horizontal="center" vertical="center"/>
    </xf>
    <xf numFmtId="0" fontId="4" fillId="0" borderId="97" xfId="0" applyFont="1" applyBorder="1" applyAlignment="1">
      <alignment horizontal="center" vertical="center"/>
    </xf>
    <xf numFmtId="0" fontId="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71" xfId="0" applyFont="1" applyFill="1" applyBorder="1" applyAlignment="1">
      <alignment horizontal="center" vertical="center" wrapText="1"/>
    </xf>
    <xf numFmtId="0" fontId="4" fillId="0" borderId="26"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0" fillId="0" borderId="71" xfId="0" applyFont="1" applyBorder="1" applyAlignment="1">
      <alignment horizontal="center" vertical="center" wrapText="1"/>
    </xf>
    <xf numFmtId="0" fontId="0" fillId="0" borderId="97" xfId="0" applyFont="1" applyBorder="1" applyAlignment="1">
      <alignment horizontal="center" vertical="center" wrapText="1"/>
    </xf>
    <xf numFmtId="0" fontId="0" fillId="0" borderId="60" xfId="0" applyFont="1" applyBorder="1" applyAlignment="1">
      <alignment horizontal="center" vertical="center" wrapText="1"/>
    </xf>
    <xf numFmtId="0" fontId="4" fillId="0" borderId="29" xfId="0" applyFont="1" applyBorder="1" applyAlignment="1">
      <alignment vertical="center"/>
    </xf>
    <xf numFmtId="0" fontId="4" fillId="0" borderId="9" xfId="0" applyFont="1" applyBorder="1" applyAlignment="1">
      <alignment vertical="center"/>
    </xf>
    <xf numFmtId="0" fontId="4" fillId="0" borderId="72" xfId="0" applyFont="1"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4" fillId="0" borderId="72"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15" fillId="0" borderId="71"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60" xfId="0" applyFont="1" applyBorder="1" applyAlignment="1">
      <alignment horizontal="center" vertical="center" wrapText="1"/>
    </xf>
    <xf numFmtId="0" fontId="0" fillId="0" borderId="9" xfId="0" applyBorder="1" applyAlignment="1"/>
    <xf numFmtId="0" fontId="0" fillId="0" borderId="72" xfId="0" applyBorder="1" applyAlignment="1"/>
    <xf numFmtId="0" fontId="4" fillId="0" borderId="8" xfId="0" applyFont="1" applyBorder="1" applyAlignment="1"/>
    <xf numFmtId="0" fontId="4" fillId="0" borderId="4" xfId="0" applyFont="1" applyBorder="1" applyAlignment="1"/>
    <xf numFmtId="0" fontId="4" fillId="0" borderId="7" xfId="0" applyFont="1" applyBorder="1" applyAlignment="1"/>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center" vertical="center"/>
    </xf>
    <xf numFmtId="0" fontId="15" fillId="0" borderId="5" xfId="0" applyFont="1" applyBorder="1" applyAlignment="1">
      <alignment horizontal="center" vertical="center"/>
    </xf>
    <xf numFmtId="0" fontId="0" fillId="0" borderId="73" xfId="0" applyBorder="1" applyAlignment="1">
      <alignment horizontal="center" vertical="center" shrinkToFit="1"/>
    </xf>
    <xf numFmtId="0" fontId="4" fillId="0" borderId="29"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8"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5" xfId="0" applyBorder="1" applyAlignment="1"/>
    <xf numFmtId="0" fontId="0" fillId="0" borderId="8" xfId="0" applyBorder="1" applyAlignment="1"/>
    <xf numFmtId="0" fontId="0" fillId="0" borderId="4" xfId="0" applyBorder="1" applyAlignment="1"/>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vertical="center"/>
    </xf>
    <xf numFmtId="0" fontId="6" fillId="0" borderId="4" xfId="0" applyFont="1" applyFill="1" applyBorder="1" applyAlignment="1">
      <alignment vertical="center"/>
    </xf>
    <xf numFmtId="0" fontId="6" fillId="0" borderId="7" xfId="0" applyFont="1" applyFill="1" applyBorder="1" applyAlignment="1">
      <alignment vertical="center"/>
    </xf>
    <xf numFmtId="0" fontId="6" fillId="0" borderId="71"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4" xfId="0" applyFont="1" applyFill="1" applyBorder="1" applyAlignment="1"/>
    <xf numFmtId="0" fontId="6" fillId="0" borderId="7" xfId="0" applyFont="1" applyFill="1" applyBorder="1" applyAlignment="1"/>
    <xf numFmtId="0" fontId="6" fillId="0" borderId="8" xfId="0" applyFont="1" applyFill="1" applyBorder="1" applyAlignment="1"/>
    <xf numFmtId="0" fontId="6" fillId="0" borderId="71" xfId="0" applyFont="1" applyFill="1" applyBorder="1" applyAlignment="1">
      <alignment horizontal="center" vertical="center" wrapText="1"/>
    </xf>
    <xf numFmtId="0" fontId="6" fillId="0" borderId="60" xfId="0" applyFont="1" applyFill="1"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trlProps/ctrlProp1.xml><?xml version="1.0" encoding="utf-8"?>
<formControlPr xmlns="http://schemas.microsoft.com/office/spreadsheetml/2009/9/main" objectType="CheckBox" fmlaLink="$CE$6" lockText="1" noThreeD="1"/>
</file>

<file path=xl/ctrlProps/ctrlProp10.xml><?xml version="1.0" encoding="utf-8"?>
<formControlPr xmlns="http://schemas.microsoft.com/office/spreadsheetml/2009/9/main" objectType="CheckBox" fmlaLink="$CE$19" lockText="1" noThreeD="1"/>
</file>

<file path=xl/ctrlProps/ctrlProp100.xml><?xml version="1.0" encoding="utf-8"?>
<formControlPr xmlns="http://schemas.microsoft.com/office/spreadsheetml/2009/9/main" objectType="CheckBox" fmlaLink="$CE$138" lockText="1" noThreeD="1"/>
</file>

<file path=xl/ctrlProps/ctrlProp101.xml><?xml version="1.0" encoding="utf-8"?>
<formControlPr xmlns="http://schemas.microsoft.com/office/spreadsheetml/2009/9/main" objectType="CheckBox" fmlaLink="$CE$139" lockText="1" noThreeD="1"/>
</file>

<file path=xl/ctrlProps/ctrlProp102.xml><?xml version="1.0" encoding="utf-8"?>
<formControlPr xmlns="http://schemas.microsoft.com/office/spreadsheetml/2009/9/main" objectType="CheckBox" fmlaLink="$CE$136" lockText="1" noThreeD="1"/>
</file>

<file path=xl/ctrlProps/ctrlProp103.xml><?xml version="1.0" encoding="utf-8"?>
<formControlPr xmlns="http://schemas.microsoft.com/office/spreadsheetml/2009/9/main" objectType="CheckBox" fmlaLink="$CE$137" lockText="1" noThreeD="1"/>
</file>

<file path=xl/ctrlProps/ctrlProp104.xml><?xml version="1.0" encoding="utf-8"?>
<formControlPr xmlns="http://schemas.microsoft.com/office/spreadsheetml/2009/9/main" objectType="CheckBox" fmlaLink="$CE$134" lockText="1" noThreeD="1"/>
</file>

<file path=xl/ctrlProps/ctrlProp105.xml><?xml version="1.0" encoding="utf-8"?>
<formControlPr xmlns="http://schemas.microsoft.com/office/spreadsheetml/2009/9/main" objectType="CheckBox" fmlaLink="$CE$135" lockText="1" noThreeD="1"/>
</file>

<file path=xl/ctrlProps/ctrlProp106.xml><?xml version="1.0" encoding="utf-8"?>
<formControlPr xmlns="http://schemas.microsoft.com/office/spreadsheetml/2009/9/main" objectType="CheckBox" fmlaLink="$CE$140" lockText="1" noThreeD="1"/>
</file>

<file path=xl/ctrlProps/ctrlProp107.xml><?xml version="1.0" encoding="utf-8"?>
<formControlPr xmlns="http://schemas.microsoft.com/office/spreadsheetml/2009/9/main" objectType="CheckBox" fmlaLink="$CE$144" lockText="1" noThreeD="1"/>
</file>

<file path=xl/ctrlProps/ctrlProp108.xml><?xml version="1.0" encoding="utf-8"?>
<formControlPr xmlns="http://schemas.microsoft.com/office/spreadsheetml/2009/9/main" objectType="CheckBox" fmlaLink="$CE$141" lockText="1" noThreeD="1"/>
</file>

<file path=xl/ctrlProps/ctrlProp109.xml><?xml version="1.0" encoding="utf-8"?>
<formControlPr xmlns="http://schemas.microsoft.com/office/spreadsheetml/2009/9/main" objectType="CheckBox" fmlaLink="$CE$142" lockText="1" noThreeD="1"/>
</file>

<file path=xl/ctrlProps/ctrlProp11.xml><?xml version="1.0" encoding="utf-8"?>
<formControlPr xmlns="http://schemas.microsoft.com/office/spreadsheetml/2009/9/main" objectType="CheckBox" fmlaLink="$CE$23" lockText="1" noThreeD="1"/>
</file>

<file path=xl/ctrlProps/ctrlProp110.xml><?xml version="1.0" encoding="utf-8"?>
<formControlPr xmlns="http://schemas.microsoft.com/office/spreadsheetml/2009/9/main" objectType="CheckBox" fmlaLink="$CE$143" lockText="1" noThreeD="1"/>
</file>

<file path=xl/ctrlProps/ctrlProp111.xml><?xml version="1.0" encoding="utf-8"?>
<formControlPr xmlns="http://schemas.microsoft.com/office/spreadsheetml/2009/9/main" objectType="CheckBox" fmlaLink="$CE$146" lockText="1" noThreeD="1"/>
</file>

<file path=xl/ctrlProps/ctrlProp112.xml><?xml version="1.0" encoding="utf-8"?>
<formControlPr xmlns="http://schemas.microsoft.com/office/spreadsheetml/2009/9/main" objectType="CheckBox" fmlaLink="$CE$145" lockText="1" noThreeD="1"/>
</file>

<file path=xl/ctrlProps/ctrlProp113.xml><?xml version="1.0" encoding="utf-8"?>
<formControlPr xmlns="http://schemas.microsoft.com/office/spreadsheetml/2009/9/main" objectType="CheckBox" fmlaLink="$CE$147" lockText="1" noThreeD="1"/>
</file>

<file path=xl/ctrlProps/ctrlProp12.xml><?xml version="1.0" encoding="utf-8"?>
<formControlPr xmlns="http://schemas.microsoft.com/office/spreadsheetml/2009/9/main" objectType="CheckBox" fmlaLink="$CE$27" lockText="1" noThreeD="1"/>
</file>

<file path=xl/ctrlProps/ctrlProp13.xml><?xml version="1.0" encoding="utf-8"?>
<formControlPr xmlns="http://schemas.microsoft.com/office/spreadsheetml/2009/9/main" objectType="CheckBox" fmlaLink="$CE$8" lockText="1" noThreeD="1"/>
</file>

<file path=xl/ctrlProps/ctrlProp14.xml><?xml version="1.0" encoding="utf-8"?>
<formControlPr xmlns="http://schemas.microsoft.com/office/spreadsheetml/2009/9/main" objectType="CheckBox" fmlaLink="$CE$12" lockText="1" noThreeD="1"/>
</file>

<file path=xl/ctrlProps/ctrlProp15.xml><?xml version="1.0" encoding="utf-8"?>
<formControlPr xmlns="http://schemas.microsoft.com/office/spreadsheetml/2009/9/main" objectType="CheckBox" fmlaLink="$CE$16" lockText="1" noThreeD="1"/>
</file>

<file path=xl/ctrlProps/ctrlProp16.xml><?xml version="1.0" encoding="utf-8"?>
<formControlPr xmlns="http://schemas.microsoft.com/office/spreadsheetml/2009/9/main" objectType="CheckBox" fmlaLink="$CE$20" lockText="1" noThreeD="1"/>
</file>

<file path=xl/ctrlProps/ctrlProp17.xml><?xml version="1.0" encoding="utf-8"?>
<formControlPr xmlns="http://schemas.microsoft.com/office/spreadsheetml/2009/9/main" objectType="CheckBox" fmlaLink="$CE$24" lockText="1" noThreeD="1"/>
</file>

<file path=xl/ctrlProps/ctrlProp18.xml><?xml version="1.0" encoding="utf-8"?>
<formControlPr xmlns="http://schemas.microsoft.com/office/spreadsheetml/2009/9/main" objectType="CheckBox" fmlaLink="$CE$28" lockText="1" noThreeD="1"/>
</file>

<file path=xl/ctrlProps/ctrlProp19.xml><?xml version="1.0" encoding="utf-8"?>
<formControlPr xmlns="http://schemas.microsoft.com/office/spreadsheetml/2009/9/main" objectType="CheckBox" fmlaLink="$CE$9" lockText="1" noThreeD="1"/>
</file>

<file path=xl/ctrlProps/ctrlProp2.xml><?xml version="1.0" encoding="utf-8"?>
<formControlPr xmlns="http://schemas.microsoft.com/office/spreadsheetml/2009/9/main" objectType="CheckBox" fmlaLink="$CE$10" lockText="1" noThreeD="1"/>
</file>

<file path=xl/ctrlProps/ctrlProp20.xml><?xml version="1.0" encoding="utf-8"?>
<formControlPr xmlns="http://schemas.microsoft.com/office/spreadsheetml/2009/9/main" objectType="CheckBox" fmlaLink="$CE$13" lockText="1" noThreeD="1"/>
</file>

<file path=xl/ctrlProps/ctrlProp21.xml><?xml version="1.0" encoding="utf-8"?>
<formControlPr xmlns="http://schemas.microsoft.com/office/spreadsheetml/2009/9/main" objectType="CheckBox" fmlaLink="$CE$17" lockText="1" noThreeD="1"/>
</file>

<file path=xl/ctrlProps/ctrlProp22.xml><?xml version="1.0" encoding="utf-8"?>
<formControlPr xmlns="http://schemas.microsoft.com/office/spreadsheetml/2009/9/main" objectType="CheckBox" fmlaLink="$CE$21" lockText="1" noThreeD="1"/>
</file>

<file path=xl/ctrlProps/ctrlProp23.xml><?xml version="1.0" encoding="utf-8"?>
<formControlPr xmlns="http://schemas.microsoft.com/office/spreadsheetml/2009/9/main" objectType="CheckBox" fmlaLink="$CE$25" lockText="1" noThreeD="1"/>
</file>

<file path=xl/ctrlProps/ctrlProp24.xml><?xml version="1.0" encoding="utf-8"?>
<formControlPr xmlns="http://schemas.microsoft.com/office/spreadsheetml/2009/9/main" objectType="CheckBox" fmlaLink="$CE$29" lockText="1" noThreeD="1"/>
</file>

<file path=xl/ctrlProps/ctrlProp25.xml><?xml version="1.0" encoding="utf-8"?>
<formControlPr xmlns="http://schemas.microsoft.com/office/spreadsheetml/2009/9/main" objectType="CheckBox" fmlaLink="$CE$50" lockText="1" noThreeD="1"/>
</file>

<file path=xl/ctrlProps/ctrlProp26.xml><?xml version="1.0" encoding="utf-8"?>
<formControlPr xmlns="http://schemas.microsoft.com/office/spreadsheetml/2009/9/main" objectType="CheckBox" fmlaLink="$CE$54" lockText="1" noThreeD="1"/>
</file>

<file path=xl/ctrlProps/ctrlProp27.xml><?xml version="1.0" encoding="utf-8"?>
<formControlPr xmlns="http://schemas.microsoft.com/office/spreadsheetml/2009/9/main" objectType="CheckBox" fmlaLink="$CE$51" lockText="1" noThreeD="1"/>
</file>

<file path=xl/ctrlProps/ctrlProp28.xml><?xml version="1.0" encoding="utf-8"?>
<formControlPr xmlns="http://schemas.microsoft.com/office/spreadsheetml/2009/9/main" objectType="CheckBox" fmlaLink="$CE$52" lockText="1" noThreeD="1"/>
</file>

<file path=xl/ctrlProps/ctrlProp29.xml><?xml version="1.0" encoding="utf-8"?>
<formControlPr xmlns="http://schemas.microsoft.com/office/spreadsheetml/2009/9/main" objectType="CheckBox" fmlaLink="$CE$53" lockText="1" noThreeD="1"/>
</file>

<file path=xl/ctrlProps/ctrlProp3.xml><?xml version="1.0" encoding="utf-8"?>
<formControlPr xmlns="http://schemas.microsoft.com/office/spreadsheetml/2009/9/main" objectType="CheckBox" fmlaLink="$CE$14" lockText="1" noThreeD="1"/>
</file>

<file path=xl/ctrlProps/ctrlProp30.xml><?xml version="1.0" encoding="utf-8"?>
<formControlPr xmlns="http://schemas.microsoft.com/office/spreadsheetml/2009/9/main" objectType="CheckBox" fmlaLink="$CE$55" lockText="1" noThreeD="1"/>
</file>

<file path=xl/ctrlProps/ctrlProp31.xml><?xml version="1.0" encoding="utf-8"?>
<formControlPr xmlns="http://schemas.microsoft.com/office/spreadsheetml/2009/9/main" objectType="CheckBox" fmlaLink="$CE$56" lockText="1" noThreeD="1"/>
</file>

<file path=xl/ctrlProps/ctrlProp32.xml><?xml version="1.0" encoding="utf-8"?>
<formControlPr xmlns="http://schemas.microsoft.com/office/spreadsheetml/2009/9/main" objectType="CheckBox" fmlaLink="$CE$57" lockText="1" noThreeD="1"/>
</file>

<file path=xl/ctrlProps/ctrlProp33.xml><?xml version="1.0" encoding="utf-8"?>
<formControlPr xmlns="http://schemas.microsoft.com/office/spreadsheetml/2009/9/main" objectType="CheckBox" fmlaLink="$CE$58" lockText="1" noThreeD="1"/>
</file>

<file path=xl/ctrlProps/ctrlProp34.xml><?xml version="1.0" encoding="utf-8"?>
<formControlPr xmlns="http://schemas.microsoft.com/office/spreadsheetml/2009/9/main" objectType="CheckBox" fmlaLink="$CE$59" lockText="1" noThreeD="1"/>
</file>

<file path=xl/ctrlProps/ctrlProp35.xml><?xml version="1.0" encoding="utf-8"?>
<formControlPr xmlns="http://schemas.microsoft.com/office/spreadsheetml/2009/9/main" objectType="CheckBox" fmlaLink="$CE$60" lockText="1" noThreeD="1"/>
</file>

<file path=xl/ctrlProps/ctrlProp36.xml><?xml version="1.0" encoding="utf-8"?>
<formControlPr xmlns="http://schemas.microsoft.com/office/spreadsheetml/2009/9/main" objectType="CheckBox" fmlaLink="$CE$61" lockText="1" noThreeD="1"/>
</file>

<file path=xl/ctrlProps/ctrlProp37.xml><?xml version="1.0" encoding="utf-8"?>
<formControlPr xmlns="http://schemas.microsoft.com/office/spreadsheetml/2009/9/main" objectType="CheckBox" fmlaLink="$CE$62" lockText="1" noThreeD="1"/>
</file>

<file path=xl/ctrlProps/ctrlProp38.xml><?xml version="1.0" encoding="utf-8"?>
<formControlPr xmlns="http://schemas.microsoft.com/office/spreadsheetml/2009/9/main" objectType="CheckBox" fmlaLink="$CE$64" lockText="1" noThreeD="1"/>
</file>

<file path=xl/ctrlProps/ctrlProp39.xml><?xml version="1.0" encoding="utf-8"?>
<formControlPr xmlns="http://schemas.microsoft.com/office/spreadsheetml/2009/9/main" objectType="CheckBox" fmlaLink="$CE$67" lockText="1" noThreeD="1"/>
</file>

<file path=xl/ctrlProps/ctrlProp4.xml><?xml version="1.0" encoding="utf-8"?>
<formControlPr xmlns="http://schemas.microsoft.com/office/spreadsheetml/2009/9/main" objectType="CheckBox" fmlaLink="$CE$18" lockText="1" noThreeD="1"/>
</file>

<file path=xl/ctrlProps/ctrlProp40.xml><?xml version="1.0" encoding="utf-8"?>
<formControlPr xmlns="http://schemas.microsoft.com/office/spreadsheetml/2009/9/main" objectType="CheckBox" fmlaLink="$CE$70" lockText="1" noThreeD="1"/>
</file>

<file path=xl/ctrlProps/ctrlProp41.xml><?xml version="1.0" encoding="utf-8"?>
<formControlPr xmlns="http://schemas.microsoft.com/office/spreadsheetml/2009/9/main" objectType="CheckBox" fmlaLink="$CE$71" lockText="1" noThreeD="1"/>
</file>

<file path=xl/ctrlProps/ctrlProp42.xml><?xml version="1.0" encoding="utf-8"?>
<formControlPr xmlns="http://schemas.microsoft.com/office/spreadsheetml/2009/9/main" objectType="CheckBox" fmlaLink="$CE$65" lockText="1" noThreeD="1"/>
</file>

<file path=xl/ctrlProps/ctrlProp43.xml><?xml version="1.0" encoding="utf-8"?>
<formControlPr xmlns="http://schemas.microsoft.com/office/spreadsheetml/2009/9/main" objectType="CheckBox" fmlaLink="$CE$66" lockText="1" noThreeD="1"/>
</file>

<file path=xl/ctrlProps/ctrlProp44.xml><?xml version="1.0" encoding="utf-8"?>
<formControlPr xmlns="http://schemas.microsoft.com/office/spreadsheetml/2009/9/main" objectType="CheckBox" fmlaLink="$CE$72" lockText="1" noThreeD="1"/>
</file>

<file path=xl/ctrlProps/ctrlProp45.xml><?xml version="1.0" encoding="utf-8"?>
<formControlPr xmlns="http://schemas.microsoft.com/office/spreadsheetml/2009/9/main" objectType="CheckBox" fmlaLink="$CE$75" lockText="1" noThreeD="1"/>
</file>

<file path=xl/ctrlProps/ctrlProp46.xml><?xml version="1.0" encoding="utf-8"?>
<formControlPr xmlns="http://schemas.microsoft.com/office/spreadsheetml/2009/9/main" objectType="CheckBox" fmlaLink="$CE$77" lockText="1" noThreeD="1"/>
</file>

<file path=xl/ctrlProps/ctrlProp47.xml><?xml version="1.0" encoding="utf-8"?>
<formControlPr xmlns="http://schemas.microsoft.com/office/spreadsheetml/2009/9/main" objectType="CheckBox" fmlaLink="$CE$78" lockText="1" noThreeD="1"/>
</file>

<file path=xl/ctrlProps/ctrlProp48.xml><?xml version="1.0" encoding="utf-8"?>
<formControlPr xmlns="http://schemas.microsoft.com/office/spreadsheetml/2009/9/main" objectType="CheckBox" fmlaLink="$CE$73" lockText="1" noThreeD="1"/>
</file>

<file path=xl/ctrlProps/ctrlProp49.xml><?xml version="1.0" encoding="utf-8"?>
<formControlPr xmlns="http://schemas.microsoft.com/office/spreadsheetml/2009/9/main" objectType="CheckBox" fmlaLink="$CE$74" lockText="1" noThreeD="1"/>
</file>

<file path=xl/ctrlProps/ctrlProp5.xml><?xml version="1.0" encoding="utf-8"?>
<formControlPr xmlns="http://schemas.microsoft.com/office/spreadsheetml/2009/9/main" objectType="CheckBox" fmlaLink="$CE$22" lockText="1" noThreeD="1"/>
</file>

<file path=xl/ctrlProps/ctrlProp50.xml><?xml version="1.0" encoding="utf-8"?>
<formControlPr xmlns="http://schemas.microsoft.com/office/spreadsheetml/2009/9/main" objectType="CheckBox" fmlaLink="$CE$80" lockText="1" noThreeD="1"/>
</file>

<file path=xl/ctrlProps/ctrlProp51.xml><?xml version="1.0" encoding="utf-8"?>
<formControlPr xmlns="http://schemas.microsoft.com/office/spreadsheetml/2009/9/main" objectType="CheckBox" fmlaLink="$CE$79" lockText="1" noThreeD="1"/>
</file>

<file path=xl/ctrlProps/ctrlProp52.xml><?xml version="1.0" encoding="utf-8"?>
<formControlPr xmlns="http://schemas.microsoft.com/office/spreadsheetml/2009/9/main" objectType="CheckBox" fmlaLink="$CE$82" lockText="1" noThreeD="1"/>
</file>

<file path=xl/ctrlProps/ctrlProp53.xml><?xml version="1.0" encoding="utf-8"?>
<formControlPr xmlns="http://schemas.microsoft.com/office/spreadsheetml/2009/9/main" objectType="CheckBox" fmlaLink="$CE$85" lockText="1" noThreeD="1"/>
</file>

<file path=xl/ctrlProps/ctrlProp54.xml><?xml version="1.0" encoding="utf-8"?>
<formControlPr xmlns="http://schemas.microsoft.com/office/spreadsheetml/2009/9/main" objectType="CheckBox" fmlaLink="$CE$86" lockText="1" noThreeD="1"/>
</file>

<file path=xl/ctrlProps/ctrlProp55.xml><?xml version="1.0" encoding="utf-8"?>
<formControlPr xmlns="http://schemas.microsoft.com/office/spreadsheetml/2009/9/main" objectType="CheckBox" fmlaLink="$CE$81" lockText="1" noThreeD="1"/>
</file>

<file path=xl/ctrlProps/ctrlProp56.xml><?xml version="1.0" encoding="utf-8"?>
<formControlPr xmlns="http://schemas.microsoft.com/office/spreadsheetml/2009/9/main" objectType="CheckBox" fmlaLink="$CE$87" lockText="1" noThreeD="1"/>
</file>

<file path=xl/ctrlProps/ctrlProp57.xml><?xml version="1.0" encoding="utf-8"?>
<formControlPr xmlns="http://schemas.microsoft.com/office/spreadsheetml/2009/9/main" objectType="CheckBox" fmlaLink="$CE$92" lockText="1" noThreeD="1"/>
</file>

<file path=xl/ctrlProps/ctrlProp58.xml><?xml version="1.0" encoding="utf-8"?>
<formControlPr xmlns="http://schemas.microsoft.com/office/spreadsheetml/2009/9/main" objectType="CheckBox" fmlaLink="$CE$88" lockText="1" noThreeD="1"/>
</file>

<file path=xl/ctrlProps/ctrlProp59.xml><?xml version="1.0" encoding="utf-8"?>
<formControlPr xmlns="http://schemas.microsoft.com/office/spreadsheetml/2009/9/main" objectType="CheckBox" fmlaLink="$CE$89" lockText="1" noThreeD="1"/>
</file>

<file path=xl/ctrlProps/ctrlProp6.xml><?xml version="1.0" encoding="utf-8"?>
<formControlPr xmlns="http://schemas.microsoft.com/office/spreadsheetml/2009/9/main" objectType="CheckBox" fmlaLink="$CE$26" lockText="1" noThreeD="1"/>
</file>

<file path=xl/ctrlProps/ctrlProp60.xml><?xml version="1.0" encoding="utf-8"?>
<formControlPr xmlns="http://schemas.microsoft.com/office/spreadsheetml/2009/9/main" objectType="CheckBox" fmlaLink="$CE$90" lockText="1" noThreeD="1"/>
</file>

<file path=xl/ctrlProps/ctrlProp61.xml><?xml version="1.0" encoding="utf-8"?>
<formControlPr xmlns="http://schemas.microsoft.com/office/spreadsheetml/2009/9/main" objectType="CheckBox" fmlaLink="$CE$91" lockText="1" noThreeD="1"/>
</file>

<file path=xl/ctrlProps/ctrlProp62.xml><?xml version="1.0" encoding="utf-8"?>
<formControlPr xmlns="http://schemas.microsoft.com/office/spreadsheetml/2009/9/main" objectType="CheckBox" fmlaLink="$CE$93" lockText="1" noThreeD="1"/>
</file>

<file path=xl/ctrlProps/ctrlProp63.xml><?xml version="1.0" encoding="utf-8"?>
<formControlPr xmlns="http://schemas.microsoft.com/office/spreadsheetml/2009/9/main" objectType="CheckBox" fmlaLink="$CE$94" lockText="1" noThreeD="1"/>
</file>

<file path=xl/ctrlProps/ctrlProp64.xml><?xml version="1.0" encoding="utf-8"?>
<formControlPr xmlns="http://schemas.microsoft.com/office/spreadsheetml/2009/9/main" objectType="CheckBox" fmlaLink="$CE$95" lockText="1" noThreeD="1"/>
</file>

<file path=xl/ctrlProps/ctrlProp65.xml><?xml version="1.0" encoding="utf-8"?>
<formControlPr xmlns="http://schemas.microsoft.com/office/spreadsheetml/2009/9/main" objectType="CheckBox" fmlaLink="$CE$98" lockText="1" noThreeD="1"/>
</file>

<file path=xl/ctrlProps/ctrlProp66.xml><?xml version="1.0" encoding="utf-8"?>
<formControlPr xmlns="http://schemas.microsoft.com/office/spreadsheetml/2009/9/main" objectType="CheckBox" fmlaLink="$CE$99" lockText="1" noThreeD="1"/>
</file>

<file path=xl/ctrlProps/ctrlProp67.xml><?xml version="1.0" encoding="utf-8"?>
<formControlPr xmlns="http://schemas.microsoft.com/office/spreadsheetml/2009/9/main" objectType="CheckBox" fmlaLink="$CE$106" lockText="1" noThreeD="1"/>
</file>

<file path=xl/ctrlProps/ctrlProp68.xml><?xml version="1.0" encoding="utf-8"?>
<formControlPr xmlns="http://schemas.microsoft.com/office/spreadsheetml/2009/9/main" objectType="CheckBox" fmlaLink="$CE$100" lockText="1" noThreeD="1"/>
</file>

<file path=xl/ctrlProps/ctrlProp69.xml><?xml version="1.0" encoding="utf-8"?>
<formControlPr xmlns="http://schemas.microsoft.com/office/spreadsheetml/2009/9/main" objectType="CheckBox" fmlaLink="$CE$103" lockText="1" noThreeD="1"/>
</file>

<file path=xl/ctrlProps/ctrlProp7.xml><?xml version="1.0" encoding="utf-8"?>
<formControlPr xmlns="http://schemas.microsoft.com/office/spreadsheetml/2009/9/main" objectType="CheckBox" fmlaLink="$CE$7" lockText="1" noThreeD="1"/>
</file>

<file path=xl/ctrlProps/ctrlProp70.xml><?xml version="1.0" encoding="utf-8"?>
<formControlPr xmlns="http://schemas.microsoft.com/office/spreadsheetml/2009/9/main" objectType="CheckBox" fmlaLink="$CE$101" lockText="1" noThreeD="1"/>
</file>

<file path=xl/ctrlProps/ctrlProp71.xml><?xml version="1.0" encoding="utf-8"?>
<formControlPr xmlns="http://schemas.microsoft.com/office/spreadsheetml/2009/9/main" objectType="CheckBox" fmlaLink="$CE$102" lockText="1" noThreeD="1"/>
</file>

<file path=xl/ctrlProps/ctrlProp72.xml><?xml version="1.0" encoding="utf-8"?>
<formControlPr xmlns="http://schemas.microsoft.com/office/spreadsheetml/2009/9/main" objectType="CheckBox" fmlaLink="$CE$104" lockText="1" noThreeD="1"/>
</file>

<file path=xl/ctrlProps/ctrlProp73.xml><?xml version="1.0" encoding="utf-8"?>
<formControlPr xmlns="http://schemas.microsoft.com/office/spreadsheetml/2009/9/main" objectType="CheckBox" fmlaLink="$CE$105" lockText="1" noThreeD="1"/>
</file>

<file path=xl/ctrlProps/ctrlProp74.xml><?xml version="1.0" encoding="utf-8"?>
<formControlPr xmlns="http://schemas.microsoft.com/office/spreadsheetml/2009/9/main" objectType="CheckBox" fmlaLink="$CE$107" lockText="1" noThreeD="1"/>
</file>

<file path=xl/ctrlProps/ctrlProp75.xml><?xml version="1.0" encoding="utf-8"?>
<formControlPr xmlns="http://schemas.microsoft.com/office/spreadsheetml/2009/9/main" objectType="CheckBox" fmlaLink="$CE$108" lockText="1" noThreeD="1"/>
</file>

<file path=xl/ctrlProps/ctrlProp76.xml><?xml version="1.0" encoding="utf-8"?>
<formControlPr xmlns="http://schemas.microsoft.com/office/spreadsheetml/2009/9/main" objectType="CheckBox" fmlaLink="$CE$109" lockText="1" noThreeD="1"/>
</file>

<file path=xl/ctrlProps/ctrlProp77.xml><?xml version="1.0" encoding="utf-8"?>
<formControlPr xmlns="http://schemas.microsoft.com/office/spreadsheetml/2009/9/main" objectType="CheckBox" fmlaLink="$CE$110" lockText="1" noThreeD="1"/>
</file>

<file path=xl/ctrlProps/ctrlProp78.xml><?xml version="1.0" encoding="utf-8"?>
<formControlPr xmlns="http://schemas.microsoft.com/office/spreadsheetml/2009/9/main" objectType="CheckBox" fmlaLink="$CE$118" lockText="1" noThreeD="1"/>
</file>

<file path=xl/ctrlProps/ctrlProp79.xml><?xml version="1.0" encoding="utf-8"?>
<formControlPr xmlns="http://schemas.microsoft.com/office/spreadsheetml/2009/9/main" objectType="CheckBox" fmlaLink="$CE$119" lockText="1" noThreeD="1"/>
</file>

<file path=xl/ctrlProps/ctrlProp8.xml><?xml version="1.0" encoding="utf-8"?>
<formControlPr xmlns="http://schemas.microsoft.com/office/spreadsheetml/2009/9/main" objectType="CheckBox" fmlaLink="$CE$11" lockText="1" noThreeD="1"/>
</file>

<file path=xl/ctrlProps/ctrlProp80.xml><?xml version="1.0" encoding="utf-8"?>
<formControlPr xmlns="http://schemas.microsoft.com/office/spreadsheetml/2009/9/main" objectType="CheckBox" fmlaLink="$CE$120" lockText="1" noThreeD="1"/>
</file>

<file path=xl/ctrlProps/ctrlProp81.xml><?xml version="1.0" encoding="utf-8"?>
<formControlPr xmlns="http://schemas.microsoft.com/office/spreadsheetml/2009/9/main" objectType="CheckBox" fmlaLink="$CE$121" lockText="1" noThreeD="1"/>
</file>

<file path=xl/ctrlProps/ctrlProp82.xml><?xml version="1.0" encoding="utf-8"?>
<formControlPr xmlns="http://schemas.microsoft.com/office/spreadsheetml/2009/9/main" objectType="CheckBox" fmlaLink="$CE$122" lockText="1" noThreeD="1"/>
</file>

<file path=xl/ctrlProps/ctrlProp83.xml><?xml version="1.0" encoding="utf-8"?>
<formControlPr xmlns="http://schemas.microsoft.com/office/spreadsheetml/2009/9/main" objectType="CheckBox" fmlaLink="$CE$123" lockText="1" noThreeD="1"/>
</file>

<file path=xl/ctrlProps/ctrlProp84.xml><?xml version="1.0" encoding="utf-8"?>
<formControlPr xmlns="http://schemas.microsoft.com/office/spreadsheetml/2009/9/main" objectType="CheckBox" fmlaLink="$CE$124" lockText="1" noThreeD="1"/>
</file>

<file path=xl/ctrlProps/ctrlProp85.xml><?xml version="1.0" encoding="utf-8"?>
<formControlPr xmlns="http://schemas.microsoft.com/office/spreadsheetml/2009/9/main" objectType="CheckBox" fmlaLink="$CE$125" lockText="1" noThreeD="1"/>
</file>

<file path=xl/ctrlProps/ctrlProp86.xml><?xml version="1.0" encoding="utf-8"?>
<formControlPr xmlns="http://schemas.microsoft.com/office/spreadsheetml/2009/9/main" objectType="CheckBox" fmlaLink="$CE$128" lockText="1" noThreeD="1"/>
</file>

<file path=xl/ctrlProps/ctrlProp87.xml><?xml version="1.0" encoding="utf-8"?>
<formControlPr xmlns="http://schemas.microsoft.com/office/spreadsheetml/2009/9/main" objectType="CheckBox" fmlaLink="$CE$129" lockText="1" noThreeD="1"/>
</file>

<file path=xl/ctrlProps/ctrlProp88.xml><?xml version="1.0" encoding="utf-8"?>
<formControlPr xmlns="http://schemas.microsoft.com/office/spreadsheetml/2009/9/main" objectType="CheckBox" fmlaLink="$CE$130" lockText="1" noThreeD="1"/>
</file>

<file path=xl/ctrlProps/ctrlProp89.xml><?xml version="1.0" encoding="utf-8"?>
<formControlPr xmlns="http://schemas.microsoft.com/office/spreadsheetml/2009/9/main" objectType="CheckBox" fmlaLink="$CE$131" lockText="1" noThreeD="1"/>
</file>

<file path=xl/ctrlProps/ctrlProp9.xml><?xml version="1.0" encoding="utf-8"?>
<formControlPr xmlns="http://schemas.microsoft.com/office/spreadsheetml/2009/9/main" objectType="CheckBox" fmlaLink="$CE$15" lockText="1" noThreeD="1"/>
</file>

<file path=xl/ctrlProps/ctrlProp90.xml><?xml version="1.0" encoding="utf-8"?>
<formControlPr xmlns="http://schemas.microsoft.com/office/spreadsheetml/2009/9/main" objectType="CheckBox" fmlaLink="$CE$132" lockText="1" noThreeD="1"/>
</file>

<file path=xl/ctrlProps/ctrlProp91.xml><?xml version="1.0" encoding="utf-8"?>
<formControlPr xmlns="http://schemas.microsoft.com/office/spreadsheetml/2009/9/main" objectType="CheckBox" fmlaLink="$CE$133" lockText="1" noThreeD="1"/>
</file>

<file path=xl/ctrlProps/ctrlProp92.xml><?xml version="1.0" encoding="utf-8"?>
<formControlPr xmlns="http://schemas.microsoft.com/office/spreadsheetml/2009/9/main" objectType="CheckBox" fmlaLink="$CE$112" lockText="1" noThreeD="1"/>
</file>

<file path=xl/ctrlProps/ctrlProp93.xml><?xml version="1.0" encoding="utf-8"?>
<formControlPr xmlns="http://schemas.microsoft.com/office/spreadsheetml/2009/9/main" objectType="CheckBox" fmlaLink="$CE$113" lockText="1" noThreeD="1"/>
</file>

<file path=xl/ctrlProps/ctrlProp94.xml><?xml version="1.0" encoding="utf-8"?>
<formControlPr xmlns="http://schemas.microsoft.com/office/spreadsheetml/2009/9/main" objectType="CheckBox" fmlaLink="$CE$114" lockText="1" noThreeD="1"/>
</file>

<file path=xl/ctrlProps/ctrlProp95.xml><?xml version="1.0" encoding="utf-8"?>
<formControlPr xmlns="http://schemas.microsoft.com/office/spreadsheetml/2009/9/main" objectType="CheckBox" fmlaLink="$CE$115" lockText="1" noThreeD="1"/>
</file>

<file path=xl/ctrlProps/ctrlProp96.xml><?xml version="1.0" encoding="utf-8"?>
<formControlPr xmlns="http://schemas.microsoft.com/office/spreadsheetml/2009/9/main" objectType="CheckBox" fmlaLink="$CE$116" lockText="1" noThreeD="1"/>
</file>

<file path=xl/ctrlProps/ctrlProp97.xml><?xml version="1.0" encoding="utf-8"?>
<formControlPr xmlns="http://schemas.microsoft.com/office/spreadsheetml/2009/9/main" objectType="CheckBox" fmlaLink="$CE$117" lockText="1" noThreeD="1"/>
</file>

<file path=xl/ctrlProps/ctrlProp98.xml><?xml version="1.0" encoding="utf-8"?>
<formControlPr xmlns="http://schemas.microsoft.com/office/spreadsheetml/2009/9/main" objectType="CheckBox" fmlaLink="$CE$126" lockText="1" noThreeD="1"/>
</file>

<file path=xl/ctrlProps/ctrlProp99.xml><?xml version="1.0" encoding="utf-8"?>
<formControlPr xmlns="http://schemas.microsoft.com/office/spreadsheetml/2009/9/main" objectType="CheckBox" fmlaLink="$CE$12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89648</xdr:colOff>
      <xdr:row>1</xdr:row>
      <xdr:rowOff>0</xdr:rowOff>
    </xdr:from>
    <xdr:to>
      <xdr:col>12</xdr:col>
      <xdr:colOff>224118</xdr:colOff>
      <xdr:row>1</xdr:row>
      <xdr:rowOff>224117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35324" y="291353"/>
          <a:ext cx="6443382" cy="224117"/>
        </a:xfrm>
        <a:prstGeom prst="rect">
          <a:avLst/>
        </a:prstGeom>
        <a:solidFill>
          <a:schemeClr val="lt1"/>
        </a:solidFill>
        <a:ln w="9525" cmpd="sng">
          <a:solidFill>
            <a:schemeClr val="bg1">
              <a:lumMod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lstStyle/>
        <a:p>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本報告書は、学校教育法に規定する学校（認定こども園の幼稚園型を含む。）に記載いただきます。</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128869</xdr:colOff>
      <xdr:row>21</xdr:row>
      <xdr:rowOff>247090</xdr:rowOff>
    </xdr:from>
    <xdr:to>
      <xdr:col>3</xdr:col>
      <xdr:colOff>835696</xdr:colOff>
      <xdr:row>31</xdr:row>
      <xdr:rowOff>87698</xdr:rowOff>
    </xdr:to>
    <xdr:pic>
      <xdr:nvPicPr>
        <xdr:cNvPr id="4" name="図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744" y="6495490"/>
          <a:ext cx="1878402" cy="2679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60960</xdr:colOff>
          <xdr:row>19</xdr:row>
          <xdr:rowOff>38100</xdr:rowOff>
        </xdr:from>
        <xdr:to>
          <xdr:col>21</xdr:col>
          <xdr:colOff>106680</xdr:colOff>
          <xdr:row>19</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20</xdr:row>
          <xdr:rowOff>30480</xdr:rowOff>
        </xdr:from>
        <xdr:to>
          <xdr:col>21</xdr:col>
          <xdr:colOff>106680</xdr:colOff>
          <xdr:row>20</xdr:row>
          <xdr:rowOff>182880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21</xdr:row>
          <xdr:rowOff>38100</xdr:rowOff>
        </xdr:from>
        <xdr:to>
          <xdr:col>21</xdr:col>
          <xdr:colOff>106680</xdr:colOff>
          <xdr:row>21</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22</xdr:row>
          <xdr:rowOff>30480</xdr:rowOff>
        </xdr:from>
        <xdr:to>
          <xdr:col>21</xdr:col>
          <xdr:colOff>106680</xdr:colOff>
          <xdr:row>22</xdr:row>
          <xdr:rowOff>182880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23</xdr:row>
          <xdr:rowOff>38100</xdr:rowOff>
        </xdr:from>
        <xdr:to>
          <xdr:col>21</xdr:col>
          <xdr:colOff>106680</xdr:colOff>
          <xdr:row>23</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30480</xdr:rowOff>
        </xdr:from>
        <xdr:to>
          <xdr:col>21</xdr:col>
          <xdr:colOff>106680</xdr:colOff>
          <xdr:row>24</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19</xdr:row>
          <xdr:rowOff>38100</xdr:rowOff>
        </xdr:from>
        <xdr:to>
          <xdr:col>28</xdr:col>
          <xdr:colOff>7620</xdr:colOff>
          <xdr:row>19</xdr:row>
          <xdr:rowOff>182880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20</xdr:row>
          <xdr:rowOff>30480</xdr:rowOff>
        </xdr:from>
        <xdr:to>
          <xdr:col>28</xdr:col>
          <xdr:colOff>7620</xdr:colOff>
          <xdr:row>20</xdr:row>
          <xdr:rowOff>182880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21</xdr:row>
          <xdr:rowOff>38100</xdr:rowOff>
        </xdr:from>
        <xdr:to>
          <xdr:col>28</xdr:col>
          <xdr:colOff>7620</xdr:colOff>
          <xdr:row>21</xdr:row>
          <xdr:rowOff>182880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22</xdr:row>
          <xdr:rowOff>30480</xdr:rowOff>
        </xdr:from>
        <xdr:to>
          <xdr:col>28</xdr:col>
          <xdr:colOff>7620</xdr:colOff>
          <xdr:row>22</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23</xdr:row>
          <xdr:rowOff>38100</xdr:rowOff>
        </xdr:from>
        <xdr:to>
          <xdr:col>28</xdr:col>
          <xdr:colOff>7620</xdr:colOff>
          <xdr:row>23</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24</xdr:row>
          <xdr:rowOff>30480</xdr:rowOff>
        </xdr:from>
        <xdr:to>
          <xdr:col>28</xdr:col>
          <xdr:colOff>7620</xdr:colOff>
          <xdr:row>24</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19</xdr:row>
          <xdr:rowOff>38100</xdr:rowOff>
        </xdr:from>
        <xdr:to>
          <xdr:col>33</xdr:col>
          <xdr:colOff>83820</xdr:colOff>
          <xdr:row>19</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20</xdr:row>
          <xdr:rowOff>30480</xdr:rowOff>
        </xdr:from>
        <xdr:to>
          <xdr:col>33</xdr:col>
          <xdr:colOff>83820</xdr:colOff>
          <xdr:row>20</xdr:row>
          <xdr:rowOff>182880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21</xdr:row>
          <xdr:rowOff>38100</xdr:rowOff>
        </xdr:from>
        <xdr:to>
          <xdr:col>33</xdr:col>
          <xdr:colOff>83820</xdr:colOff>
          <xdr:row>21</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22</xdr:row>
          <xdr:rowOff>30480</xdr:rowOff>
        </xdr:from>
        <xdr:to>
          <xdr:col>33</xdr:col>
          <xdr:colOff>83820</xdr:colOff>
          <xdr:row>22</xdr:row>
          <xdr:rowOff>182880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23</xdr:row>
          <xdr:rowOff>38100</xdr:rowOff>
        </xdr:from>
        <xdr:to>
          <xdr:col>33</xdr:col>
          <xdr:colOff>83820</xdr:colOff>
          <xdr:row>23</xdr:row>
          <xdr:rowOff>182880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45720</xdr:colOff>
          <xdr:row>24</xdr:row>
          <xdr:rowOff>30480</xdr:rowOff>
        </xdr:from>
        <xdr:to>
          <xdr:col>33</xdr:col>
          <xdr:colOff>83820</xdr:colOff>
          <xdr:row>24</xdr:row>
          <xdr:rowOff>182880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60960</xdr:colOff>
          <xdr:row>19</xdr:row>
          <xdr:rowOff>38100</xdr:rowOff>
        </xdr:from>
        <xdr:to>
          <xdr:col>37</xdr:col>
          <xdr:colOff>106680</xdr:colOff>
          <xdr:row>19</xdr:row>
          <xdr:rowOff>182880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60960</xdr:colOff>
          <xdr:row>20</xdr:row>
          <xdr:rowOff>30480</xdr:rowOff>
        </xdr:from>
        <xdr:to>
          <xdr:col>37</xdr:col>
          <xdr:colOff>106680</xdr:colOff>
          <xdr:row>20</xdr:row>
          <xdr:rowOff>182880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60960</xdr:colOff>
          <xdr:row>21</xdr:row>
          <xdr:rowOff>38100</xdr:rowOff>
        </xdr:from>
        <xdr:to>
          <xdr:col>37</xdr:col>
          <xdr:colOff>106680</xdr:colOff>
          <xdr:row>21</xdr:row>
          <xdr:rowOff>182880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60960</xdr:colOff>
          <xdr:row>22</xdr:row>
          <xdr:rowOff>30480</xdr:rowOff>
        </xdr:from>
        <xdr:to>
          <xdr:col>37</xdr:col>
          <xdr:colOff>106680</xdr:colOff>
          <xdr:row>22</xdr:row>
          <xdr:rowOff>182880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60960</xdr:colOff>
          <xdr:row>23</xdr:row>
          <xdr:rowOff>38100</xdr:rowOff>
        </xdr:from>
        <xdr:to>
          <xdr:col>37</xdr:col>
          <xdr:colOff>106680</xdr:colOff>
          <xdr:row>23</xdr:row>
          <xdr:rowOff>182880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60960</xdr:colOff>
          <xdr:row>24</xdr:row>
          <xdr:rowOff>30480</xdr:rowOff>
        </xdr:from>
        <xdr:to>
          <xdr:col>37</xdr:col>
          <xdr:colOff>106680</xdr:colOff>
          <xdr:row>24</xdr:row>
          <xdr:rowOff>182880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49</xdr:row>
          <xdr:rowOff>38100</xdr:rowOff>
        </xdr:from>
        <xdr:to>
          <xdr:col>12</xdr:col>
          <xdr:colOff>7620</xdr:colOff>
          <xdr:row>49</xdr:row>
          <xdr:rowOff>182880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50</xdr:row>
          <xdr:rowOff>38100</xdr:rowOff>
        </xdr:from>
        <xdr:to>
          <xdr:col>12</xdr:col>
          <xdr:colOff>7620</xdr:colOff>
          <xdr:row>50</xdr:row>
          <xdr:rowOff>182880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160020</xdr:colOff>
          <xdr:row>49</xdr:row>
          <xdr:rowOff>45720</xdr:rowOff>
        </xdr:from>
        <xdr:to>
          <xdr:col>24</xdr:col>
          <xdr:colOff>38100</xdr:colOff>
          <xdr:row>49</xdr:row>
          <xdr:rowOff>190500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144780</xdr:colOff>
          <xdr:row>49</xdr:row>
          <xdr:rowOff>45720</xdr:rowOff>
        </xdr:from>
        <xdr:to>
          <xdr:col>28</xdr:col>
          <xdr:colOff>7620</xdr:colOff>
          <xdr:row>49</xdr:row>
          <xdr:rowOff>190500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49</xdr:row>
          <xdr:rowOff>45720</xdr:rowOff>
        </xdr:from>
        <xdr:to>
          <xdr:col>32</xdr:col>
          <xdr:colOff>7620</xdr:colOff>
          <xdr:row>49</xdr:row>
          <xdr:rowOff>190500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51</xdr:row>
          <xdr:rowOff>45720</xdr:rowOff>
        </xdr:from>
        <xdr:to>
          <xdr:col>12</xdr:col>
          <xdr:colOff>7620</xdr:colOff>
          <xdr:row>51</xdr:row>
          <xdr:rowOff>190500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52</xdr:row>
          <xdr:rowOff>38100</xdr:rowOff>
        </xdr:from>
        <xdr:to>
          <xdr:col>12</xdr:col>
          <xdr:colOff>7620</xdr:colOff>
          <xdr:row>52</xdr:row>
          <xdr:rowOff>182880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53</xdr:row>
          <xdr:rowOff>38100</xdr:rowOff>
        </xdr:from>
        <xdr:to>
          <xdr:col>12</xdr:col>
          <xdr:colOff>7620</xdr:colOff>
          <xdr:row>53</xdr:row>
          <xdr:rowOff>182880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54</xdr:row>
          <xdr:rowOff>45720</xdr:rowOff>
        </xdr:from>
        <xdr:to>
          <xdr:col>17</xdr:col>
          <xdr:colOff>7620</xdr:colOff>
          <xdr:row>54</xdr:row>
          <xdr:rowOff>190500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54</xdr:row>
          <xdr:rowOff>45720</xdr:rowOff>
        </xdr:from>
        <xdr:to>
          <xdr:col>26</xdr:col>
          <xdr:colOff>7620</xdr:colOff>
          <xdr:row>54</xdr:row>
          <xdr:rowOff>190500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55</xdr:row>
          <xdr:rowOff>45720</xdr:rowOff>
        </xdr:from>
        <xdr:to>
          <xdr:col>17</xdr:col>
          <xdr:colOff>7620</xdr:colOff>
          <xdr:row>55</xdr:row>
          <xdr:rowOff>190500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56</xdr:row>
          <xdr:rowOff>45720</xdr:rowOff>
        </xdr:from>
        <xdr:to>
          <xdr:col>17</xdr:col>
          <xdr:colOff>7620</xdr:colOff>
          <xdr:row>56</xdr:row>
          <xdr:rowOff>190500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57</xdr:row>
          <xdr:rowOff>45720</xdr:rowOff>
        </xdr:from>
        <xdr:to>
          <xdr:col>17</xdr:col>
          <xdr:colOff>7620</xdr:colOff>
          <xdr:row>57</xdr:row>
          <xdr:rowOff>190500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69</xdr:row>
          <xdr:rowOff>38100</xdr:rowOff>
        </xdr:from>
        <xdr:to>
          <xdr:col>12</xdr:col>
          <xdr:colOff>7620</xdr:colOff>
          <xdr:row>69</xdr:row>
          <xdr:rowOff>182880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70</xdr:row>
          <xdr:rowOff>38100</xdr:rowOff>
        </xdr:from>
        <xdr:to>
          <xdr:col>12</xdr:col>
          <xdr:colOff>7620</xdr:colOff>
          <xdr:row>70</xdr:row>
          <xdr:rowOff>182880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71</xdr:row>
          <xdr:rowOff>45720</xdr:rowOff>
        </xdr:from>
        <xdr:to>
          <xdr:col>12</xdr:col>
          <xdr:colOff>7620</xdr:colOff>
          <xdr:row>71</xdr:row>
          <xdr:rowOff>190500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72</xdr:row>
          <xdr:rowOff>38100</xdr:rowOff>
        </xdr:from>
        <xdr:to>
          <xdr:col>12</xdr:col>
          <xdr:colOff>7620</xdr:colOff>
          <xdr:row>72</xdr:row>
          <xdr:rowOff>182880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69</xdr:row>
          <xdr:rowOff>38100</xdr:rowOff>
        </xdr:from>
        <xdr:to>
          <xdr:col>23</xdr:col>
          <xdr:colOff>7620</xdr:colOff>
          <xdr:row>69</xdr:row>
          <xdr:rowOff>182880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69</xdr:row>
          <xdr:rowOff>38100</xdr:rowOff>
        </xdr:from>
        <xdr:to>
          <xdr:col>32</xdr:col>
          <xdr:colOff>7620</xdr:colOff>
          <xdr:row>69</xdr:row>
          <xdr:rowOff>182880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73</xdr:row>
          <xdr:rowOff>38100</xdr:rowOff>
        </xdr:from>
        <xdr:to>
          <xdr:col>12</xdr:col>
          <xdr:colOff>7620</xdr:colOff>
          <xdr:row>73</xdr:row>
          <xdr:rowOff>182880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74</xdr:row>
          <xdr:rowOff>38100</xdr:rowOff>
        </xdr:from>
        <xdr:to>
          <xdr:col>12</xdr:col>
          <xdr:colOff>7620</xdr:colOff>
          <xdr:row>74</xdr:row>
          <xdr:rowOff>182880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75</xdr:row>
          <xdr:rowOff>45720</xdr:rowOff>
        </xdr:from>
        <xdr:to>
          <xdr:col>12</xdr:col>
          <xdr:colOff>7620</xdr:colOff>
          <xdr:row>75</xdr:row>
          <xdr:rowOff>190500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76</xdr:row>
          <xdr:rowOff>38100</xdr:rowOff>
        </xdr:from>
        <xdr:to>
          <xdr:col>12</xdr:col>
          <xdr:colOff>7620</xdr:colOff>
          <xdr:row>76</xdr:row>
          <xdr:rowOff>182880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73</xdr:row>
          <xdr:rowOff>38100</xdr:rowOff>
        </xdr:from>
        <xdr:to>
          <xdr:col>23</xdr:col>
          <xdr:colOff>7620</xdr:colOff>
          <xdr:row>73</xdr:row>
          <xdr:rowOff>182880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73</xdr:row>
          <xdr:rowOff>38100</xdr:rowOff>
        </xdr:from>
        <xdr:to>
          <xdr:col>31</xdr:col>
          <xdr:colOff>7620</xdr:colOff>
          <xdr:row>73</xdr:row>
          <xdr:rowOff>182880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77</xdr:row>
          <xdr:rowOff>38100</xdr:rowOff>
        </xdr:from>
        <xdr:to>
          <xdr:col>23</xdr:col>
          <xdr:colOff>7620</xdr:colOff>
          <xdr:row>77</xdr:row>
          <xdr:rowOff>182880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77</xdr:row>
          <xdr:rowOff>38100</xdr:rowOff>
        </xdr:from>
        <xdr:to>
          <xdr:col>12</xdr:col>
          <xdr:colOff>7620</xdr:colOff>
          <xdr:row>77</xdr:row>
          <xdr:rowOff>182880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78</xdr:row>
          <xdr:rowOff>38100</xdr:rowOff>
        </xdr:from>
        <xdr:to>
          <xdr:col>12</xdr:col>
          <xdr:colOff>7620</xdr:colOff>
          <xdr:row>78</xdr:row>
          <xdr:rowOff>182880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79</xdr:row>
          <xdr:rowOff>45720</xdr:rowOff>
        </xdr:from>
        <xdr:to>
          <xdr:col>12</xdr:col>
          <xdr:colOff>7620</xdr:colOff>
          <xdr:row>79</xdr:row>
          <xdr:rowOff>190500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80</xdr:row>
          <xdr:rowOff>38100</xdr:rowOff>
        </xdr:from>
        <xdr:to>
          <xdr:col>12</xdr:col>
          <xdr:colOff>7620</xdr:colOff>
          <xdr:row>80</xdr:row>
          <xdr:rowOff>182880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77</xdr:row>
          <xdr:rowOff>38100</xdr:rowOff>
        </xdr:from>
        <xdr:to>
          <xdr:col>32</xdr:col>
          <xdr:colOff>7620</xdr:colOff>
          <xdr:row>77</xdr:row>
          <xdr:rowOff>182880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81</xdr:row>
          <xdr:rowOff>38100</xdr:rowOff>
        </xdr:from>
        <xdr:to>
          <xdr:col>12</xdr:col>
          <xdr:colOff>7620</xdr:colOff>
          <xdr:row>81</xdr:row>
          <xdr:rowOff>182880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83</xdr:row>
          <xdr:rowOff>38100</xdr:rowOff>
        </xdr:from>
        <xdr:to>
          <xdr:col>12</xdr:col>
          <xdr:colOff>7620</xdr:colOff>
          <xdr:row>83</xdr:row>
          <xdr:rowOff>182880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82</xdr:row>
          <xdr:rowOff>38100</xdr:rowOff>
        </xdr:from>
        <xdr:to>
          <xdr:col>23</xdr:col>
          <xdr:colOff>7620</xdr:colOff>
          <xdr:row>82</xdr:row>
          <xdr:rowOff>182880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82</xdr:row>
          <xdr:rowOff>38100</xdr:rowOff>
        </xdr:from>
        <xdr:to>
          <xdr:col>27</xdr:col>
          <xdr:colOff>7620</xdr:colOff>
          <xdr:row>82</xdr:row>
          <xdr:rowOff>182880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82</xdr:row>
          <xdr:rowOff>38100</xdr:rowOff>
        </xdr:from>
        <xdr:to>
          <xdr:col>32</xdr:col>
          <xdr:colOff>60960</xdr:colOff>
          <xdr:row>82</xdr:row>
          <xdr:rowOff>182880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144780</xdr:colOff>
          <xdr:row>82</xdr:row>
          <xdr:rowOff>38100</xdr:rowOff>
        </xdr:from>
        <xdr:to>
          <xdr:col>36</xdr:col>
          <xdr:colOff>7620</xdr:colOff>
          <xdr:row>82</xdr:row>
          <xdr:rowOff>182880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84</xdr:row>
          <xdr:rowOff>38100</xdr:rowOff>
        </xdr:from>
        <xdr:to>
          <xdr:col>16</xdr:col>
          <xdr:colOff>7620</xdr:colOff>
          <xdr:row>84</xdr:row>
          <xdr:rowOff>182880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84</xdr:row>
          <xdr:rowOff>38100</xdr:rowOff>
        </xdr:from>
        <xdr:to>
          <xdr:col>19</xdr:col>
          <xdr:colOff>7620</xdr:colOff>
          <xdr:row>84</xdr:row>
          <xdr:rowOff>182880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84</xdr:row>
          <xdr:rowOff>38100</xdr:rowOff>
        </xdr:from>
        <xdr:to>
          <xdr:col>22</xdr:col>
          <xdr:colOff>7620</xdr:colOff>
          <xdr:row>84</xdr:row>
          <xdr:rowOff>182880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84</xdr:row>
          <xdr:rowOff>38100</xdr:rowOff>
        </xdr:from>
        <xdr:to>
          <xdr:col>27</xdr:col>
          <xdr:colOff>60960</xdr:colOff>
          <xdr:row>84</xdr:row>
          <xdr:rowOff>182880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86</xdr:row>
          <xdr:rowOff>38100</xdr:rowOff>
        </xdr:from>
        <xdr:to>
          <xdr:col>16</xdr:col>
          <xdr:colOff>7620</xdr:colOff>
          <xdr:row>86</xdr:row>
          <xdr:rowOff>182880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86</xdr:row>
          <xdr:rowOff>38100</xdr:rowOff>
        </xdr:from>
        <xdr:to>
          <xdr:col>19</xdr:col>
          <xdr:colOff>60960</xdr:colOff>
          <xdr:row>86</xdr:row>
          <xdr:rowOff>182880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87</xdr:row>
          <xdr:rowOff>38100</xdr:rowOff>
        </xdr:from>
        <xdr:to>
          <xdr:col>24</xdr:col>
          <xdr:colOff>106680</xdr:colOff>
          <xdr:row>87</xdr:row>
          <xdr:rowOff>182880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88</xdr:row>
          <xdr:rowOff>38100</xdr:rowOff>
        </xdr:from>
        <xdr:to>
          <xdr:col>24</xdr:col>
          <xdr:colOff>106680</xdr:colOff>
          <xdr:row>88</xdr:row>
          <xdr:rowOff>182880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87</xdr:row>
          <xdr:rowOff>38100</xdr:rowOff>
        </xdr:from>
        <xdr:to>
          <xdr:col>29</xdr:col>
          <xdr:colOff>83820</xdr:colOff>
          <xdr:row>87</xdr:row>
          <xdr:rowOff>182880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45720</xdr:colOff>
          <xdr:row>87</xdr:row>
          <xdr:rowOff>38100</xdr:rowOff>
        </xdr:from>
        <xdr:to>
          <xdr:col>34</xdr:col>
          <xdr:colOff>83820</xdr:colOff>
          <xdr:row>87</xdr:row>
          <xdr:rowOff>182880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45720</xdr:colOff>
          <xdr:row>88</xdr:row>
          <xdr:rowOff>38100</xdr:rowOff>
        </xdr:from>
        <xdr:to>
          <xdr:col>34</xdr:col>
          <xdr:colOff>83820</xdr:colOff>
          <xdr:row>88</xdr:row>
          <xdr:rowOff>182880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89</xdr:row>
          <xdr:rowOff>38100</xdr:rowOff>
        </xdr:from>
        <xdr:to>
          <xdr:col>24</xdr:col>
          <xdr:colOff>106680</xdr:colOff>
          <xdr:row>89</xdr:row>
          <xdr:rowOff>182880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90</xdr:row>
          <xdr:rowOff>38100</xdr:rowOff>
        </xdr:from>
        <xdr:to>
          <xdr:col>17</xdr:col>
          <xdr:colOff>7620</xdr:colOff>
          <xdr:row>90</xdr:row>
          <xdr:rowOff>182880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90</xdr:row>
          <xdr:rowOff>38100</xdr:rowOff>
        </xdr:from>
        <xdr:to>
          <xdr:col>20</xdr:col>
          <xdr:colOff>60960</xdr:colOff>
          <xdr:row>90</xdr:row>
          <xdr:rowOff>182880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90</xdr:row>
          <xdr:rowOff>38100</xdr:rowOff>
        </xdr:from>
        <xdr:to>
          <xdr:col>33</xdr:col>
          <xdr:colOff>7620</xdr:colOff>
          <xdr:row>90</xdr:row>
          <xdr:rowOff>182880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xdr:colOff>
          <xdr:row>90</xdr:row>
          <xdr:rowOff>38100</xdr:rowOff>
        </xdr:from>
        <xdr:to>
          <xdr:col>36</xdr:col>
          <xdr:colOff>60960</xdr:colOff>
          <xdr:row>90</xdr:row>
          <xdr:rowOff>182880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96</xdr:row>
          <xdr:rowOff>38100</xdr:rowOff>
        </xdr:from>
        <xdr:to>
          <xdr:col>14</xdr:col>
          <xdr:colOff>7620</xdr:colOff>
          <xdr:row>96</xdr:row>
          <xdr:rowOff>182880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96</xdr:row>
          <xdr:rowOff>38100</xdr:rowOff>
        </xdr:from>
        <xdr:to>
          <xdr:col>17</xdr:col>
          <xdr:colOff>60960</xdr:colOff>
          <xdr:row>96</xdr:row>
          <xdr:rowOff>182880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97</xdr:row>
          <xdr:rowOff>38100</xdr:rowOff>
        </xdr:from>
        <xdr:to>
          <xdr:col>14</xdr:col>
          <xdr:colOff>7620</xdr:colOff>
          <xdr:row>97</xdr:row>
          <xdr:rowOff>182880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97</xdr:row>
          <xdr:rowOff>38100</xdr:rowOff>
        </xdr:from>
        <xdr:to>
          <xdr:col>17</xdr:col>
          <xdr:colOff>60960</xdr:colOff>
          <xdr:row>97</xdr:row>
          <xdr:rowOff>182880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98</xdr:row>
          <xdr:rowOff>38100</xdr:rowOff>
        </xdr:from>
        <xdr:to>
          <xdr:col>14</xdr:col>
          <xdr:colOff>7620</xdr:colOff>
          <xdr:row>98</xdr:row>
          <xdr:rowOff>182880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98</xdr:row>
          <xdr:rowOff>38100</xdr:rowOff>
        </xdr:from>
        <xdr:to>
          <xdr:col>17</xdr:col>
          <xdr:colOff>60960</xdr:colOff>
          <xdr:row>98</xdr:row>
          <xdr:rowOff>182880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99</xdr:row>
          <xdr:rowOff>38100</xdr:rowOff>
        </xdr:from>
        <xdr:to>
          <xdr:col>14</xdr:col>
          <xdr:colOff>7620</xdr:colOff>
          <xdr:row>99</xdr:row>
          <xdr:rowOff>182880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99</xdr:row>
          <xdr:rowOff>38100</xdr:rowOff>
        </xdr:from>
        <xdr:to>
          <xdr:col>17</xdr:col>
          <xdr:colOff>60960</xdr:colOff>
          <xdr:row>99</xdr:row>
          <xdr:rowOff>182880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98</xdr:row>
          <xdr:rowOff>38100</xdr:rowOff>
        </xdr:from>
        <xdr:to>
          <xdr:col>32</xdr:col>
          <xdr:colOff>7620</xdr:colOff>
          <xdr:row>98</xdr:row>
          <xdr:rowOff>182880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98</xdr:row>
          <xdr:rowOff>38100</xdr:rowOff>
        </xdr:from>
        <xdr:to>
          <xdr:col>35</xdr:col>
          <xdr:colOff>60960</xdr:colOff>
          <xdr:row>98</xdr:row>
          <xdr:rowOff>182880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99</xdr:row>
          <xdr:rowOff>38100</xdr:rowOff>
        </xdr:from>
        <xdr:to>
          <xdr:col>32</xdr:col>
          <xdr:colOff>7620</xdr:colOff>
          <xdr:row>99</xdr:row>
          <xdr:rowOff>182880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99</xdr:row>
          <xdr:rowOff>38100</xdr:rowOff>
        </xdr:from>
        <xdr:to>
          <xdr:col>35</xdr:col>
          <xdr:colOff>60960</xdr:colOff>
          <xdr:row>99</xdr:row>
          <xdr:rowOff>182880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100</xdr:row>
          <xdr:rowOff>38100</xdr:rowOff>
        </xdr:from>
        <xdr:to>
          <xdr:col>32</xdr:col>
          <xdr:colOff>7620</xdr:colOff>
          <xdr:row>100</xdr:row>
          <xdr:rowOff>182880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100</xdr:row>
          <xdr:rowOff>38100</xdr:rowOff>
        </xdr:from>
        <xdr:to>
          <xdr:col>35</xdr:col>
          <xdr:colOff>60960</xdr:colOff>
          <xdr:row>100</xdr:row>
          <xdr:rowOff>182880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94</xdr:row>
          <xdr:rowOff>38100</xdr:rowOff>
        </xdr:from>
        <xdr:to>
          <xdr:col>10</xdr:col>
          <xdr:colOff>7620</xdr:colOff>
          <xdr:row>94</xdr:row>
          <xdr:rowOff>182880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94</xdr:row>
          <xdr:rowOff>38100</xdr:rowOff>
        </xdr:from>
        <xdr:to>
          <xdr:col>13</xdr:col>
          <xdr:colOff>7620</xdr:colOff>
          <xdr:row>94</xdr:row>
          <xdr:rowOff>182880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94</xdr:row>
          <xdr:rowOff>38100</xdr:rowOff>
        </xdr:from>
        <xdr:to>
          <xdr:col>20</xdr:col>
          <xdr:colOff>7620</xdr:colOff>
          <xdr:row>94</xdr:row>
          <xdr:rowOff>182880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94</xdr:row>
          <xdr:rowOff>38100</xdr:rowOff>
        </xdr:from>
        <xdr:to>
          <xdr:col>23</xdr:col>
          <xdr:colOff>7620</xdr:colOff>
          <xdr:row>94</xdr:row>
          <xdr:rowOff>182880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94</xdr:row>
          <xdr:rowOff>38100</xdr:rowOff>
        </xdr:from>
        <xdr:to>
          <xdr:col>33</xdr:col>
          <xdr:colOff>7620</xdr:colOff>
          <xdr:row>94</xdr:row>
          <xdr:rowOff>182880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144780</xdr:colOff>
          <xdr:row>94</xdr:row>
          <xdr:rowOff>38100</xdr:rowOff>
        </xdr:from>
        <xdr:to>
          <xdr:col>36</xdr:col>
          <xdr:colOff>7620</xdr:colOff>
          <xdr:row>94</xdr:row>
          <xdr:rowOff>182880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96</xdr:row>
          <xdr:rowOff>38100</xdr:rowOff>
        </xdr:from>
        <xdr:to>
          <xdr:col>32</xdr:col>
          <xdr:colOff>7620</xdr:colOff>
          <xdr:row>96</xdr:row>
          <xdr:rowOff>182880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97</xdr:row>
          <xdr:rowOff>38100</xdr:rowOff>
        </xdr:from>
        <xdr:to>
          <xdr:col>32</xdr:col>
          <xdr:colOff>7620</xdr:colOff>
          <xdr:row>97</xdr:row>
          <xdr:rowOff>182880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144780</xdr:colOff>
          <xdr:row>101</xdr:row>
          <xdr:rowOff>38100</xdr:rowOff>
        </xdr:from>
        <xdr:to>
          <xdr:col>35</xdr:col>
          <xdr:colOff>7620</xdr:colOff>
          <xdr:row>101</xdr:row>
          <xdr:rowOff>182880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xdr:colOff>
          <xdr:row>101</xdr:row>
          <xdr:rowOff>38100</xdr:rowOff>
        </xdr:from>
        <xdr:to>
          <xdr:col>38</xdr:col>
          <xdr:colOff>60960</xdr:colOff>
          <xdr:row>101</xdr:row>
          <xdr:rowOff>182880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101</xdr:row>
          <xdr:rowOff>38100</xdr:rowOff>
        </xdr:from>
        <xdr:to>
          <xdr:col>20</xdr:col>
          <xdr:colOff>7620</xdr:colOff>
          <xdr:row>101</xdr:row>
          <xdr:rowOff>182880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101</xdr:row>
          <xdr:rowOff>38100</xdr:rowOff>
        </xdr:from>
        <xdr:to>
          <xdr:col>25</xdr:col>
          <xdr:colOff>7620</xdr:colOff>
          <xdr:row>101</xdr:row>
          <xdr:rowOff>182880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101</xdr:row>
          <xdr:rowOff>38100</xdr:rowOff>
        </xdr:from>
        <xdr:to>
          <xdr:col>12</xdr:col>
          <xdr:colOff>7620</xdr:colOff>
          <xdr:row>101</xdr:row>
          <xdr:rowOff>182880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102</xdr:row>
          <xdr:rowOff>38100</xdr:rowOff>
        </xdr:from>
        <xdr:to>
          <xdr:col>12</xdr:col>
          <xdr:colOff>7620</xdr:colOff>
          <xdr:row>102</xdr:row>
          <xdr:rowOff>182880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103</xdr:row>
          <xdr:rowOff>38100</xdr:rowOff>
        </xdr:from>
        <xdr:to>
          <xdr:col>12</xdr:col>
          <xdr:colOff>7620</xdr:colOff>
          <xdr:row>103</xdr:row>
          <xdr:rowOff>182880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104</xdr:row>
          <xdr:rowOff>38100</xdr:rowOff>
        </xdr:from>
        <xdr:to>
          <xdr:col>12</xdr:col>
          <xdr:colOff>7620</xdr:colOff>
          <xdr:row>104</xdr:row>
          <xdr:rowOff>182880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103</xdr:row>
          <xdr:rowOff>38100</xdr:rowOff>
        </xdr:from>
        <xdr:to>
          <xdr:col>17</xdr:col>
          <xdr:colOff>7620</xdr:colOff>
          <xdr:row>103</xdr:row>
          <xdr:rowOff>182880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103</xdr:row>
          <xdr:rowOff>38100</xdr:rowOff>
        </xdr:from>
        <xdr:to>
          <xdr:col>23</xdr:col>
          <xdr:colOff>7620</xdr:colOff>
          <xdr:row>103</xdr:row>
          <xdr:rowOff>182880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144780</xdr:colOff>
          <xdr:row>103</xdr:row>
          <xdr:rowOff>38100</xdr:rowOff>
        </xdr:from>
        <xdr:to>
          <xdr:col>32</xdr:col>
          <xdr:colOff>7620</xdr:colOff>
          <xdr:row>103</xdr:row>
          <xdr:rowOff>182880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104</xdr:row>
          <xdr:rowOff>38100</xdr:rowOff>
        </xdr:from>
        <xdr:to>
          <xdr:col>23</xdr:col>
          <xdr:colOff>7620</xdr:colOff>
          <xdr:row>104</xdr:row>
          <xdr:rowOff>182880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104</xdr:row>
          <xdr:rowOff>38100</xdr:rowOff>
        </xdr:from>
        <xdr:to>
          <xdr:col>18</xdr:col>
          <xdr:colOff>7620</xdr:colOff>
          <xdr:row>104</xdr:row>
          <xdr:rowOff>182880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144780</xdr:colOff>
          <xdr:row>104</xdr:row>
          <xdr:rowOff>38100</xdr:rowOff>
        </xdr:from>
        <xdr:to>
          <xdr:col>31</xdr:col>
          <xdr:colOff>7620</xdr:colOff>
          <xdr:row>104</xdr:row>
          <xdr:rowOff>182880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219075</xdr:colOff>
      <xdr:row>182</xdr:row>
      <xdr:rowOff>200025</xdr:rowOff>
    </xdr:from>
    <xdr:to>
      <xdr:col>9</xdr:col>
      <xdr:colOff>133352</xdr:colOff>
      <xdr:row>186</xdr:row>
      <xdr:rowOff>171450</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bwMode="auto">
        <a:xfrm flipH="1">
          <a:off x="1885950" y="38109525"/>
          <a:ext cx="390527" cy="80962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printerSettings" Target="../printerSettings/printerSettings1.bin" />
  <Relationship Id="rId2" Type="http://schemas.openxmlformats.org/officeDocument/2006/relationships/hyperlink" Target="http://www.niph.go.jp/soshiki/07shougai/hatsuiku/" TargetMode="External" />
  <Relationship Id="rId1" Type="http://schemas.openxmlformats.org/officeDocument/2006/relationships/hyperlink" Target="http://www.niph.go.jp/soshiki/07shougai/hatsuiku/" TargetMode="External" />
  <Relationship Id="rId4"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12" Type="http://schemas.openxmlformats.org/officeDocument/2006/relationships/ctrlProp" Target="../ctrlProps/ctrlProp109.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74" Type="http://schemas.openxmlformats.org/officeDocument/2006/relationships/ctrlProp" Target="../ctrlProps/ctrlProp71.xml" />
  <Relationship Id="rId79" Type="http://schemas.openxmlformats.org/officeDocument/2006/relationships/ctrlProp" Target="../ctrlProps/ctrlProp76.xml" />
  <Relationship Id="rId87" Type="http://schemas.openxmlformats.org/officeDocument/2006/relationships/ctrlProp" Target="../ctrlProps/ctrlProp84.xml" />
  <Relationship Id="rId102" Type="http://schemas.openxmlformats.org/officeDocument/2006/relationships/ctrlProp" Target="../ctrlProps/ctrlProp99.xml" />
  <Relationship Id="rId110" Type="http://schemas.openxmlformats.org/officeDocument/2006/relationships/ctrlProp" Target="../ctrlProps/ctrlProp107.xml" />
  <Relationship Id="rId115" Type="http://schemas.openxmlformats.org/officeDocument/2006/relationships/ctrlProp" Target="../ctrlProps/ctrlProp112.xml" />
  <Relationship Id="rId5" Type="http://schemas.openxmlformats.org/officeDocument/2006/relationships/ctrlProp" Target="../ctrlProps/ctrlProp2.xml" />
  <Relationship Id="rId61" Type="http://schemas.openxmlformats.org/officeDocument/2006/relationships/ctrlProp" Target="../ctrlProps/ctrlProp58.xml" />
  <Relationship Id="rId82" Type="http://schemas.openxmlformats.org/officeDocument/2006/relationships/ctrlProp" Target="../ctrlProps/ctrlProp79.xml" />
  <Relationship Id="rId90" Type="http://schemas.openxmlformats.org/officeDocument/2006/relationships/ctrlProp" Target="../ctrlProps/ctrlProp87.xml" />
  <Relationship Id="rId95" Type="http://schemas.openxmlformats.org/officeDocument/2006/relationships/ctrlProp" Target="../ctrlProps/ctrlProp92.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13" Type="http://schemas.openxmlformats.org/officeDocument/2006/relationships/ctrlProp" Target="../ctrlProps/ctrlProp110.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103" Type="http://schemas.openxmlformats.org/officeDocument/2006/relationships/ctrlProp" Target="../ctrlProps/ctrlProp100.xml" />
  <Relationship Id="rId108" Type="http://schemas.openxmlformats.org/officeDocument/2006/relationships/ctrlProp" Target="../ctrlProps/ctrlProp105.xml" />
  <Relationship Id="rId116" Type="http://schemas.openxmlformats.org/officeDocument/2006/relationships/ctrlProp" Target="../ctrlProps/ctrlProp113.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111" Type="http://schemas.openxmlformats.org/officeDocument/2006/relationships/ctrlProp" Target="../ctrlProps/ctrlProp10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14" Type="http://schemas.openxmlformats.org/officeDocument/2006/relationships/ctrlProp" Target="../ctrlProps/ctrlProp111.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2.xml" />
  <Relationship Id="rId29" Type="http://schemas.openxmlformats.org/officeDocument/2006/relationships/ctrlProp" Target="../ctrlProps/ctrlProp26.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7"/>
  <sheetViews>
    <sheetView showGridLines="0" tabSelected="1" view="pageBreakPreview" zoomScaleNormal="100" zoomScaleSheetLayoutView="100" workbookViewId="0">
      <selection activeCell="B1" sqref="B1"/>
    </sheetView>
  </sheetViews>
  <sheetFormatPr defaultColWidth="9.109375" defaultRowHeight="13.2" x14ac:dyDescent="0.2"/>
  <cols>
    <col min="1" max="1" width="2.109375" style="42" customWidth="1"/>
    <col min="2" max="2" width="8.44140625" style="236" customWidth="1"/>
    <col min="3" max="3" width="9.109375" style="47"/>
    <col min="4" max="4" width="14.109375" style="47" customWidth="1"/>
    <col min="5" max="5" width="2.5546875" style="49" customWidth="1"/>
    <col min="6" max="6" width="9.109375" style="50"/>
    <col min="7" max="9" width="9.109375" style="41"/>
    <col min="10" max="10" width="9.6640625" style="41" customWidth="1"/>
    <col min="11" max="11" width="9.109375" style="41"/>
    <col min="12" max="12" width="5.44140625" style="41" customWidth="1"/>
    <col min="13" max="13" width="4.88671875" style="41" customWidth="1"/>
    <col min="14" max="16384" width="9.109375" style="42"/>
  </cols>
  <sheetData>
    <row r="1" spans="2:13" s="15" customFormat="1" ht="22.5" customHeight="1" x14ac:dyDescent="0.15">
      <c r="B1" s="208" t="s">
        <v>777</v>
      </c>
      <c r="C1" s="209"/>
      <c r="D1" s="209"/>
      <c r="E1" s="210"/>
      <c r="F1" s="211"/>
      <c r="G1" s="212"/>
      <c r="H1" s="212"/>
      <c r="I1" s="212"/>
      <c r="J1" s="12"/>
      <c r="K1" s="13"/>
      <c r="L1" s="13"/>
      <c r="M1" s="14"/>
    </row>
    <row r="2" spans="2:13" s="17" customFormat="1" ht="24.75" customHeight="1" x14ac:dyDescent="0.15">
      <c r="B2" s="229"/>
      <c r="C2" s="10"/>
      <c r="D2" s="10"/>
      <c r="E2" s="16"/>
      <c r="F2" s="11"/>
    </row>
    <row r="3" spans="2:13" s="17" customFormat="1" ht="24.75" customHeight="1" x14ac:dyDescent="0.15">
      <c r="B3" s="18" t="s">
        <v>911</v>
      </c>
      <c r="C3" s="10"/>
      <c r="D3" s="10"/>
      <c r="E3" s="19"/>
      <c r="F3" s="11"/>
      <c r="G3" s="12"/>
      <c r="H3" s="12"/>
      <c r="I3" s="12"/>
      <c r="J3" s="12"/>
      <c r="K3" s="12"/>
      <c r="L3" s="12"/>
      <c r="M3" s="12"/>
    </row>
    <row r="4" spans="2:13" s="17" customFormat="1" ht="21.75" customHeight="1" x14ac:dyDescent="0.15">
      <c r="B4" s="230" t="s">
        <v>282</v>
      </c>
      <c r="C4" s="496" t="s">
        <v>283</v>
      </c>
      <c r="D4" s="497"/>
      <c r="E4" s="498" t="s">
        <v>284</v>
      </c>
      <c r="F4" s="498"/>
      <c r="G4" s="498"/>
      <c r="H4" s="498"/>
      <c r="I4" s="498"/>
      <c r="J4" s="498"/>
      <c r="K4" s="498"/>
      <c r="L4" s="498"/>
      <c r="M4" s="499"/>
    </row>
    <row r="5" spans="2:13" s="15" customFormat="1" ht="26.25" customHeight="1" x14ac:dyDescent="0.15">
      <c r="B5" s="231" t="s">
        <v>340</v>
      </c>
      <c r="C5" s="517" t="s">
        <v>341</v>
      </c>
      <c r="D5" s="518"/>
      <c r="E5" s="66" t="s">
        <v>342</v>
      </c>
      <c r="F5" s="433" t="s">
        <v>799</v>
      </c>
      <c r="G5" s="433"/>
      <c r="H5" s="433"/>
      <c r="I5" s="433"/>
      <c r="J5" s="433"/>
      <c r="K5" s="433"/>
      <c r="L5" s="433"/>
      <c r="M5" s="434"/>
    </row>
    <row r="6" spans="2:13" s="15" customFormat="1" ht="26.25" customHeight="1" x14ac:dyDescent="0.15">
      <c r="B6" s="60" t="s">
        <v>285</v>
      </c>
      <c r="C6" s="521" t="s">
        <v>321</v>
      </c>
      <c r="D6" s="522"/>
      <c r="E6" s="22" t="s">
        <v>286</v>
      </c>
      <c r="F6" s="446" t="s">
        <v>287</v>
      </c>
      <c r="G6" s="446"/>
      <c r="H6" s="446"/>
      <c r="I6" s="446"/>
      <c r="J6" s="446"/>
      <c r="K6" s="446"/>
      <c r="L6" s="446"/>
      <c r="M6" s="447"/>
    </row>
    <row r="7" spans="2:13" s="15" customFormat="1" ht="26.25" customHeight="1" x14ac:dyDescent="0.15">
      <c r="B7" s="60" t="s">
        <v>316</v>
      </c>
      <c r="C7" s="502" t="s">
        <v>320</v>
      </c>
      <c r="D7" s="503"/>
      <c r="E7" s="22" t="s">
        <v>286</v>
      </c>
      <c r="F7" s="504" t="s">
        <v>289</v>
      </c>
      <c r="G7" s="504"/>
      <c r="H7" s="504"/>
      <c r="I7" s="504"/>
      <c r="J7" s="504"/>
      <c r="K7" s="504"/>
      <c r="L7" s="504"/>
      <c r="M7" s="505"/>
    </row>
    <row r="8" spans="2:13" s="15" customFormat="1" ht="26.25" customHeight="1" x14ac:dyDescent="0.15">
      <c r="B8" s="232"/>
      <c r="C8" s="28"/>
      <c r="D8" s="364"/>
      <c r="E8" s="29" t="s">
        <v>290</v>
      </c>
      <c r="F8" s="448" t="s">
        <v>291</v>
      </c>
      <c r="G8" s="448"/>
      <c r="H8" s="448"/>
      <c r="I8" s="448"/>
      <c r="J8" s="448"/>
      <c r="K8" s="448"/>
      <c r="L8" s="448"/>
      <c r="M8" s="506"/>
    </row>
    <row r="9" spans="2:13" s="15" customFormat="1" ht="26.25" customHeight="1" x14ac:dyDescent="0.15">
      <c r="B9" s="233"/>
      <c r="C9" s="31"/>
      <c r="D9" s="26"/>
      <c r="E9" s="32" t="s">
        <v>292</v>
      </c>
      <c r="F9" s="507" t="s">
        <v>293</v>
      </c>
      <c r="G9" s="507"/>
      <c r="H9" s="507"/>
      <c r="I9" s="507"/>
      <c r="J9" s="507"/>
      <c r="K9" s="507"/>
      <c r="L9" s="507"/>
      <c r="M9" s="508"/>
    </row>
    <row r="10" spans="2:13" s="15" customFormat="1" ht="26.25" customHeight="1" x14ac:dyDescent="0.15">
      <c r="B10" s="60" t="s">
        <v>317</v>
      </c>
      <c r="C10" s="20" t="s">
        <v>322</v>
      </c>
      <c r="D10" s="21"/>
      <c r="E10" s="33" t="s">
        <v>286</v>
      </c>
      <c r="F10" s="509" t="s">
        <v>289</v>
      </c>
      <c r="G10" s="509"/>
      <c r="H10" s="509"/>
      <c r="I10" s="509"/>
      <c r="J10" s="509"/>
      <c r="K10" s="509"/>
      <c r="L10" s="509"/>
      <c r="M10" s="510"/>
    </row>
    <row r="11" spans="2:13" s="15" customFormat="1" ht="26.25" customHeight="1" x14ac:dyDescent="0.15">
      <c r="B11" s="61"/>
      <c r="C11" s="34"/>
      <c r="D11" s="27"/>
      <c r="E11" s="35" t="s">
        <v>286</v>
      </c>
      <c r="F11" s="451" t="s">
        <v>291</v>
      </c>
      <c r="G11" s="451"/>
      <c r="H11" s="451"/>
      <c r="I11" s="451"/>
      <c r="J11" s="451"/>
      <c r="K11" s="451"/>
      <c r="L11" s="451"/>
      <c r="M11" s="456"/>
    </row>
    <row r="12" spans="2:13" s="15" customFormat="1" ht="15" customHeight="1" x14ac:dyDescent="0.15">
      <c r="B12" s="60" t="s">
        <v>318</v>
      </c>
      <c r="C12" s="220" t="s">
        <v>405</v>
      </c>
      <c r="D12" s="26"/>
      <c r="E12" s="221" t="s">
        <v>780</v>
      </c>
      <c r="F12" s="493" t="s">
        <v>781</v>
      </c>
      <c r="G12" s="493"/>
      <c r="H12" s="493"/>
      <c r="I12" s="493"/>
      <c r="J12" s="493"/>
      <c r="K12" s="493"/>
      <c r="L12" s="493"/>
      <c r="M12" s="494"/>
    </row>
    <row r="13" spans="2:13" s="15" customFormat="1" ht="26.25" customHeight="1" x14ac:dyDescent="0.15">
      <c r="B13" s="62"/>
      <c r="C13" s="216"/>
      <c r="D13" s="26"/>
      <c r="E13" s="217" t="s">
        <v>778</v>
      </c>
      <c r="F13" s="440" t="s">
        <v>782</v>
      </c>
      <c r="G13" s="441"/>
      <c r="H13" s="441"/>
      <c r="I13" s="441"/>
      <c r="J13" s="441"/>
      <c r="K13" s="441"/>
      <c r="L13" s="441"/>
      <c r="M13" s="442"/>
    </row>
    <row r="14" spans="2:13" s="15" customFormat="1" ht="26.25" customHeight="1" x14ac:dyDescent="0.15">
      <c r="B14" s="62"/>
      <c r="C14" s="216"/>
      <c r="D14" s="26"/>
      <c r="E14" s="217" t="s">
        <v>778</v>
      </c>
      <c r="F14" s="440" t="s">
        <v>783</v>
      </c>
      <c r="G14" s="441"/>
      <c r="H14" s="441"/>
      <c r="I14" s="441"/>
      <c r="J14" s="441"/>
      <c r="K14" s="441"/>
      <c r="L14" s="441"/>
      <c r="M14" s="442"/>
    </row>
    <row r="15" spans="2:13" s="15" customFormat="1" ht="15" customHeight="1" x14ac:dyDescent="0.15">
      <c r="B15" s="62"/>
      <c r="C15" s="216"/>
      <c r="D15" s="26"/>
      <c r="E15" s="217" t="s">
        <v>779</v>
      </c>
      <c r="F15" s="440" t="s">
        <v>784</v>
      </c>
      <c r="G15" s="441"/>
      <c r="H15" s="441"/>
      <c r="I15" s="441"/>
      <c r="J15" s="441"/>
      <c r="K15" s="441"/>
      <c r="L15" s="441"/>
      <c r="M15" s="442"/>
    </row>
    <row r="16" spans="2:13" s="15" customFormat="1" ht="15" customHeight="1" x14ac:dyDescent="0.15">
      <c r="B16" s="62"/>
      <c r="C16" s="216"/>
      <c r="D16" s="26"/>
      <c r="E16" s="217"/>
      <c r="F16" s="484" t="s">
        <v>785</v>
      </c>
      <c r="G16" s="484"/>
      <c r="H16" s="484"/>
      <c r="I16" s="484"/>
      <c r="J16" s="484"/>
      <c r="K16" s="484"/>
      <c r="L16" s="484"/>
      <c r="M16" s="495"/>
    </row>
    <row r="17" spans="2:14" s="30" customFormat="1" ht="30" customHeight="1" x14ac:dyDescent="0.15">
      <c r="B17" s="62"/>
      <c r="C17" s="216"/>
      <c r="D17" s="26"/>
      <c r="E17" s="217"/>
      <c r="F17" s="440" t="s">
        <v>786</v>
      </c>
      <c r="G17" s="440"/>
      <c r="H17" s="440"/>
      <c r="I17" s="440"/>
      <c r="J17" s="440"/>
      <c r="K17" s="440"/>
      <c r="L17" s="440"/>
      <c r="M17" s="483"/>
    </row>
    <row r="18" spans="2:14" s="353" customFormat="1" ht="25.5" customHeight="1" x14ac:dyDescent="0.15">
      <c r="B18" s="219"/>
      <c r="C18" s="354"/>
      <c r="D18" s="355"/>
      <c r="E18" s="356"/>
      <c r="F18" s="489" t="s">
        <v>883</v>
      </c>
      <c r="G18" s="490"/>
      <c r="H18" s="490"/>
      <c r="I18" s="490"/>
      <c r="J18" s="490"/>
      <c r="K18" s="490"/>
      <c r="L18" s="490"/>
      <c r="M18" s="491"/>
      <c r="N18" s="357"/>
    </row>
    <row r="19" spans="2:14" s="353" customFormat="1" ht="16.5" customHeight="1" x14ac:dyDescent="0.15">
      <c r="B19" s="219"/>
      <c r="C19" s="358"/>
      <c r="D19" s="355"/>
      <c r="E19" s="356"/>
      <c r="F19" s="492" t="s">
        <v>912</v>
      </c>
      <c r="G19" s="490"/>
      <c r="H19" s="490"/>
      <c r="I19" s="490"/>
      <c r="J19" s="490"/>
      <c r="K19" s="490"/>
      <c r="L19" s="490"/>
      <c r="M19" s="491"/>
      <c r="N19" s="357"/>
    </row>
    <row r="20" spans="2:14" s="353" customFormat="1" ht="30" customHeight="1" x14ac:dyDescent="0.15">
      <c r="B20" s="219"/>
      <c r="C20" s="358"/>
      <c r="D20" s="355"/>
      <c r="E20" s="356"/>
      <c r="F20" s="489" t="s">
        <v>881</v>
      </c>
      <c r="G20" s="490"/>
      <c r="H20" s="490"/>
      <c r="I20" s="490"/>
      <c r="J20" s="490"/>
      <c r="K20" s="490"/>
      <c r="L20" s="490"/>
      <c r="M20" s="491"/>
      <c r="N20" s="357"/>
    </row>
    <row r="21" spans="2:14" s="15" customFormat="1" ht="15" customHeight="1" x14ac:dyDescent="0.15">
      <c r="B21" s="62"/>
      <c r="C21" s="216"/>
      <c r="D21" s="26"/>
      <c r="E21" s="217"/>
      <c r="F21" s="484" t="s">
        <v>787</v>
      </c>
      <c r="G21" s="485"/>
      <c r="H21" s="485"/>
      <c r="I21" s="485"/>
      <c r="J21" s="485"/>
      <c r="K21" s="485"/>
      <c r="L21" s="485"/>
      <c r="M21" s="486"/>
    </row>
    <row r="22" spans="2:14" s="15" customFormat="1" ht="40.5" customHeight="1" x14ac:dyDescent="0.15">
      <c r="B22" s="359"/>
      <c r="C22" s="216"/>
      <c r="D22" s="26"/>
      <c r="E22" s="217"/>
      <c r="F22" s="440" t="s">
        <v>788</v>
      </c>
      <c r="G22" s="441"/>
      <c r="H22" s="441"/>
      <c r="I22" s="441"/>
      <c r="J22" s="441"/>
      <c r="K22" s="441"/>
      <c r="L22" s="441"/>
      <c r="M22" s="442"/>
    </row>
    <row r="23" spans="2:14" s="15" customFormat="1" ht="15" customHeight="1" x14ac:dyDescent="0.15">
      <c r="B23" s="359"/>
      <c r="C23" s="216"/>
      <c r="D23" s="26"/>
      <c r="E23" s="217"/>
      <c r="F23" s="487" t="s">
        <v>789</v>
      </c>
      <c r="G23" s="488"/>
      <c r="H23" s="532" t="s">
        <v>790</v>
      </c>
      <c r="I23" s="532"/>
      <c r="J23" s="532"/>
      <c r="K23" s="532"/>
      <c r="L23" s="533" t="s">
        <v>791</v>
      </c>
      <c r="M23" s="534"/>
    </row>
    <row r="24" spans="2:14" s="15" customFormat="1" ht="15" customHeight="1" x14ac:dyDescent="0.15">
      <c r="B24" s="359"/>
      <c r="C24" s="216"/>
      <c r="D24" s="26"/>
      <c r="E24" s="217"/>
      <c r="F24" s="488"/>
      <c r="G24" s="488"/>
      <c r="H24" s="535" t="s">
        <v>792</v>
      </c>
      <c r="I24" s="535"/>
      <c r="J24" s="535"/>
      <c r="K24" s="535"/>
      <c r="L24" s="533"/>
      <c r="M24" s="534"/>
    </row>
    <row r="25" spans="2:14" s="15" customFormat="1" ht="30" customHeight="1" x14ac:dyDescent="0.15">
      <c r="B25" s="359"/>
      <c r="C25" s="216"/>
      <c r="D25" s="26"/>
      <c r="E25" s="217"/>
      <c r="F25" s="536" t="s">
        <v>793</v>
      </c>
      <c r="G25" s="537"/>
      <c r="H25" s="537"/>
      <c r="I25" s="537"/>
      <c r="J25" s="537"/>
      <c r="K25" s="537"/>
      <c r="L25" s="537"/>
      <c r="M25" s="538"/>
    </row>
    <row r="26" spans="2:14" s="15" customFormat="1" ht="26.25" customHeight="1" x14ac:dyDescent="0.15">
      <c r="B26" s="359"/>
      <c r="C26" s="216"/>
      <c r="D26" s="26"/>
      <c r="E26" s="217"/>
      <c r="F26" s="539" t="s">
        <v>794</v>
      </c>
      <c r="G26" s="540"/>
      <c r="H26" s="540"/>
      <c r="I26" s="540"/>
      <c r="J26" s="540"/>
      <c r="K26" s="540"/>
      <c r="L26" s="540"/>
      <c r="M26" s="541"/>
    </row>
    <row r="27" spans="2:14" s="15" customFormat="1" ht="24" customHeight="1" x14ac:dyDescent="0.15">
      <c r="B27" s="359"/>
      <c r="C27" s="216"/>
      <c r="D27" s="26"/>
      <c r="E27" s="217"/>
      <c r="F27" s="527" t="s">
        <v>913</v>
      </c>
      <c r="G27" s="528"/>
      <c r="H27" s="528"/>
      <c r="I27" s="528"/>
      <c r="J27" s="528"/>
      <c r="K27" s="528"/>
      <c r="L27" s="528"/>
      <c r="M27" s="529"/>
    </row>
    <row r="28" spans="2:14" s="15" customFormat="1" ht="16.5" customHeight="1" x14ac:dyDescent="0.15">
      <c r="B28" s="359"/>
      <c r="C28" s="216"/>
      <c r="D28" s="26"/>
      <c r="E28" s="217"/>
      <c r="F28" s="492" t="s">
        <v>914</v>
      </c>
      <c r="G28" s="530"/>
      <c r="H28" s="530"/>
      <c r="I28" s="530"/>
      <c r="J28" s="530"/>
      <c r="K28" s="530"/>
      <c r="L28" s="530"/>
      <c r="M28" s="531"/>
    </row>
    <row r="29" spans="2:14" s="15" customFormat="1" ht="15" customHeight="1" x14ac:dyDescent="0.15">
      <c r="B29" s="359"/>
      <c r="C29" s="216"/>
      <c r="D29" s="26"/>
      <c r="E29" s="217"/>
      <c r="F29" s="527" t="s">
        <v>882</v>
      </c>
      <c r="G29" s="528"/>
      <c r="H29" s="528"/>
      <c r="I29" s="528"/>
      <c r="J29" s="528"/>
      <c r="K29" s="528"/>
      <c r="L29" s="528"/>
      <c r="M29" s="529"/>
    </row>
    <row r="30" spans="2:14" s="15" customFormat="1" ht="15" customHeight="1" x14ac:dyDescent="0.15">
      <c r="B30" s="359"/>
      <c r="C30" s="216"/>
      <c r="D30" s="26"/>
      <c r="E30" s="217"/>
      <c r="F30" s="437" t="s">
        <v>795</v>
      </c>
      <c r="G30" s="438"/>
      <c r="H30" s="438"/>
      <c r="I30" s="438"/>
      <c r="J30" s="438"/>
      <c r="K30" s="438"/>
      <c r="L30" s="438"/>
      <c r="M30" s="439"/>
    </row>
    <row r="31" spans="2:14" s="15" customFormat="1" ht="26.25" customHeight="1" x14ac:dyDescent="0.15">
      <c r="B31" s="359"/>
      <c r="C31" s="216"/>
      <c r="D31" s="26"/>
      <c r="E31" s="217"/>
      <c r="F31" s="440" t="s">
        <v>796</v>
      </c>
      <c r="G31" s="441"/>
      <c r="H31" s="441"/>
      <c r="I31" s="441"/>
      <c r="J31" s="441"/>
      <c r="K31" s="441"/>
      <c r="L31" s="441"/>
      <c r="M31" s="442"/>
    </row>
    <row r="32" spans="2:14" s="15" customFormat="1" ht="26.25" customHeight="1" x14ac:dyDescent="0.15">
      <c r="B32" s="359"/>
      <c r="C32" s="360"/>
      <c r="D32" s="26"/>
      <c r="E32" s="218"/>
      <c r="F32" s="443" t="s">
        <v>797</v>
      </c>
      <c r="G32" s="444"/>
      <c r="H32" s="444"/>
      <c r="I32" s="444"/>
      <c r="J32" s="444"/>
      <c r="K32" s="444"/>
      <c r="L32" s="444"/>
      <c r="M32" s="445"/>
    </row>
    <row r="33" spans="1:13" s="15" customFormat="1" ht="26.25" customHeight="1" x14ac:dyDescent="0.15">
      <c r="B33" s="60" t="s">
        <v>319</v>
      </c>
      <c r="C33" s="457" t="s">
        <v>436</v>
      </c>
      <c r="D33" s="458"/>
      <c r="E33" s="38" t="s">
        <v>299</v>
      </c>
      <c r="F33" s="461" t="s">
        <v>300</v>
      </c>
      <c r="G33" s="461"/>
      <c r="H33" s="461"/>
      <c r="I33" s="461"/>
      <c r="J33" s="461"/>
      <c r="K33" s="461"/>
      <c r="L33" s="461"/>
      <c r="M33" s="462"/>
    </row>
    <row r="34" spans="1:13" s="15" customFormat="1" ht="26.25" customHeight="1" x14ac:dyDescent="0.15">
      <c r="B34" s="61"/>
      <c r="C34" s="459"/>
      <c r="D34" s="460"/>
      <c r="E34" s="39" t="s">
        <v>299</v>
      </c>
      <c r="F34" s="463" t="s">
        <v>915</v>
      </c>
      <c r="G34" s="463"/>
      <c r="H34" s="463"/>
      <c r="I34" s="463"/>
      <c r="J34" s="463"/>
      <c r="K34" s="463"/>
      <c r="L34" s="463"/>
      <c r="M34" s="464"/>
    </row>
    <row r="35" spans="1:13" s="15" customFormat="1" ht="26.25" customHeight="1" x14ac:dyDescent="0.15">
      <c r="B35" s="62" t="s">
        <v>323</v>
      </c>
      <c r="C35" s="467" t="s">
        <v>916</v>
      </c>
      <c r="D35" s="458"/>
      <c r="E35" s="33" t="s">
        <v>286</v>
      </c>
      <c r="F35" s="461" t="s">
        <v>304</v>
      </c>
      <c r="G35" s="461"/>
      <c r="H35" s="461"/>
      <c r="I35" s="461"/>
      <c r="J35" s="461"/>
      <c r="K35" s="461"/>
      <c r="L35" s="461"/>
      <c r="M35" s="462"/>
    </row>
    <row r="36" spans="1:13" s="15" customFormat="1" ht="26.25" customHeight="1" x14ac:dyDescent="0.15">
      <c r="B36" s="61"/>
      <c r="C36" s="468"/>
      <c r="D36" s="460"/>
      <c r="E36" s="35" t="s">
        <v>286</v>
      </c>
      <c r="F36" s="469" t="s">
        <v>305</v>
      </c>
      <c r="G36" s="469"/>
      <c r="H36" s="469"/>
      <c r="I36" s="469"/>
      <c r="J36" s="469"/>
      <c r="K36" s="469"/>
      <c r="L36" s="469"/>
      <c r="M36" s="470"/>
    </row>
    <row r="37" spans="1:13" s="15" customFormat="1" ht="26.25" customHeight="1" x14ac:dyDescent="0.15">
      <c r="B37" s="60" t="s">
        <v>324</v>
      </c>
      <c r="C37" s="467" t="s">
        <v>917</v>
      </c>
      <c r="D37" s="458"/>
      <c r="E37" s="38" t="s">
        <v>299</v>
      </c>
      <c r="F37" s="461" t="s">
        <v>306</v>
      </c>
      <c r="G37" s="461"/>
      <c r="H37" s="461"/>
      <c r="I37" s="461"/>
      <c r="J37" s="461"/>
      <c r="K37" s="461"/>
      <c r="L37" s="461"/>
      <c r="M37" s="462"/>
    </row>
    <row r="38" spans="1:13" s="15" customFormat="1" ht="26.25" customHeight="1" x14ac:dyDescent="0.15">
      <c r="B38" s="61"/>
      <c r="C38" s="468"/>
      <c r="D38" s="460"/>
      <c r="E38" s="52" t="s">
        <v>299</v>
      </c>
      <c r="F38" s="469" t="s">
        <v>307</v>
      </c>
      <c r="G38" s="469"/>
      <c r="H38" s="469"/>
      <c r="I38" s="469"/>
      <c r="J38" s="469"/>
      <c r="K38" s="469"/>
      <c r="L38" s="469"/>
      <c r="M38" s="470"/>
    </row>
    <row r="39" spans="1:13" s="15" customFormat="1" ht="78" customHeight="1" x14ac:dyDescent="0.15">
      <c r="B39" s="213" t="s">
        <v>803</v>
      </c>
      <c r="C39" s="471" t="s">
        <v>798</v>
      </c>
      <c r="D39" s="472"/>
      <c r="E39" s="223" t="s">
        <v>778</v>
      </c>
      <c r="F39" s="435" t="s">
        <v>801</v>
      </c>
      <c r="G39" s="435"/>
      <c r="H39" s="435"/>
      <c r="I39" s="435"/>
      <c r="J39" s="435"/>
      <c r="K39" s="435"/>
      <c r="L39" s="435"/>
      <c r="M39" s="436"/>
    </row>
    <row r="40" spans="1:13" s="15" customFormat="1" ht="26.25" customHeight="1" x14ac:dyDescent="0.15">
      <c r="B40" s="214"/>
      <c r="C40" s="226"/>
      <c r="D40" s="227"/>
      <c r="E40" s="222" t="s">
        <v>778</v>
      </c>
      <c r="F40" s="454" t="s">
        <v>802</v>
      </c>
      <c r="G40" s="454"/>
      <c r="H40" s="454"/>
      <c r="I40" s="454"/>
      <c r="J40" s="454"/>
      <c r="K40" s="454"/>
      <c r="L40" s="454"/>
      <c r="M40" s="455"/>
    </row>
    <row r="41" spans="1:13" ht="26.25" customHeight="1" x14ac:dyDescent="0.2">
      <c r="A41" s="40"/>
      <c r="B41" s="219" t="s">
        <v>804</v>
      </c>
      <c r="C41" s="511" t="s">
        <v>301</v>
      </c>
      <c r="D41" s="512"/>
      <c r="E41" s="223" t="s">
        <v>778</v>
      </c>
      <c r="F41" s="435" t="s">
        <v>294</v>
      </c>
      <c r="G41" s="435"/>
      <c r="H41" s="435"/>
      <c r="I41" s="435"/>
      <c r="J41" s="435"/>
      <c r="K41" s="435"/>
      <c r="L41" s="435"/>
      <c r="M41" s="436"/>
    </row>
    <row r="42" spans="1:13" ht="26.25" customHeight="1" x14ac:dyDescent="0.2">
      <c r="A42" s="40"/>
      <c r="B42" s="219"/>
      <c r="C42" s="224"/>
      <c r="D42" s="215"/>
      <c r="E42" s="225" t="s">
        <v>778</v>
      </c>
      <c r="F42" s="513" t="s">
        <v>918</v>
      </c>
      <c r="G42" s="513"/>
      <c r="H42" s="513"/>
      <c r="I42" s="513"/>
      <c r="J42" s="513"/>
      <c r="K42" s="513"/>
      <c r="L42" s="513"/>
      <c r="M42" s="514"/>
    </row>
    <row r="43" spans="1:13" ht="26.25" customHeight="1" x14ac:dyDescent="0.2">
      <c r="A43" s="40"/>
      <c r="B43" s="219"/>
      <c r="C43" s="224"/>
      <c r="D43" s="215"/>
      <c r="E43" s="222" t="s">
        <v>778</v>
      </c>
      <c r="F43" s="454" t="s">
        <v>298</v>
      </c>
      <c r="G43" s="454"/>
      <c r="H43" s="454"/>
      <c r="I43" s="454"/>
      <c r="J43" s="454"/>
      <c r="K43" s="454"/>
      <c r="L43" s="454"/>
      <c r="M43" s="455"/>
    </row>
    <row r="44" spans="1:13" ht="26.25" customHeight="1" x14ac:dyDescent="0.2">
      <c r="A44" s="40"/>
      <c r="B44" s="60" t="s">
        <v>805</v>
      </c>
      <c r="C44" s="473" t="s">
        <v>325</v>
      </c>
      <c r="D44" s="474"/>
      <c r="E44" s="44" t="s">
        <v>286</v>
      </c>
      <c r="F44" s="461" t="s">
        <v>308</v>
      </c>
      <c r="G44" s="481"/>
      <c r="H44" s="481"/>
      <c r="I44" s="481"/>
      <c r="J44" s="481"/>
      <c r="K44" s="481"/>
      <c r="L44" s="481"/>
      <c r="M44" s="482"/>
    </row>
    <row r="45" spans="1:13" ht="26.25" customHeight="1" x14ac:dyDescent="0.2">
      <c r="B45" s="62"/>
      <c r="C45" s="477"/>
      <c r="D45" s="478"/>
      <c r="E45" s="45" t="s">
        <v>286</v>
      </c>
      <c r="F45" s="448" t="s">
        <v>326</v>
      </c>
      <c r="G45" s="449"/>
      <c r="H45" s="449"/>
      <c r="I45" s="449"/>
      <c r="J45" s="449"/>
      <c r="K45" s="449"/>
      <c r="L45" s="449"/>
      <c r="M45" s="450"/>
    </row>
    <row r="46" spans="1:13" ht="26.25" customHeight="1" x14ac:dyDescent="0.2">
      <c r="B46" s="61"/>
      <c r="C46" s="479"/>
      <c r="D46" s="480"/>
      <c r="E46" s="228" t="s">
        <v>286</v>
      </c>
      <c r="F46" s="451" t="s">
        <v>305</v>
      </c>
      <c r="G46" s="452"/>
      <c r="H46" s="452"/>
      <c r="I46" s="452"/>
      <c r="J46" s="452"/>
      <c r="K46" s="452"/>
      <c r="L46" s="452"/>
      <c r="M46" s="453"/>
    </row>
    <row r="47" spans="1:13" ht="26.25" customHeight="1" x14ac:dyDescent="0.2">
      <c r="B47" s="60" t="s">
        <v>806</v>
      </c>
      <c r="C47" s="473" t="s">
        <v>297</v>
      </c>
      <c r="D47" s="474"/>
      <c r="E47" s="22" t="s">
        <v>286</v>
      </c>
      <c r="F47" s="461" t="s">
        <v>294</v>
      </c>
      <c r="G47" s="461"/>
      <c r="H47" s="461"/>
      <c r="I47" s="461"/>
      <c r="J47" s="461"/>
      <c r="K47" s="461"/>
      <c r="L47" s="461"/>
      <c r="M47" s="462"/>
    </row>
    <row r="48" spans="1:13" ht="26.25" customHeight="1" x14ac:dyDescent="0.2">
      <c r="B48" s="62"/>
      <c r="C48" s="363"/>
      <c r="D48" s="364"/>
      <c r="E48" s="29" t="s">
        <v>286</v>
      </c>
      <c r="F48" s="475" t="s">
        <v>919</v>
      </c>
      <c r="G48" s="475"/>
      <c r="H48" s="475"/>
      <c r="I48" s="475"/>
      <c r="J48" s="475"/>
      <c r="K48" s="475"/>
      <c r="L48" s="475"/>
      <c r="M48" s="476"/>
    </row>
    <row r="49" spans="1:13" ht="26.25" customHeight="1" x14ac:dyDescent="0.2">
      <c r="B49" s="61"/>
      <c r="C49" s="37"/>
      <c r="D49" s="27"/>
      <c r="E49" s="36" t="s">
        <v>286</v>
      </c>
      <c r="F49" s="463" t="s">
        <v>298</v>
      </c>
      <c r="G49" s="463"/>
      <c r="H49" s="463"/>
      <c r="I49" s="463"/>
      <c r="J49" s="463"/>
      <c r="K49" s="463"/>
      <c r="L49" s="463"/>
      <c r="M49" s="464"/>
    </row>
    <row r="50" spans="1:13" ht="26.25" customHeight="1" x14ac:dyDescent="0.2">
      <c r="B50" s="60" t="s">
        <v>327</v>
      </c>
      <c r="C50" s="515" t="s">
        <v>526</v>
      </c>
      <c r="D50" s="474"/>
      <c r="E50" s="33" t="s">
        <v>286</v>
      </c>
      <c r="F50" s="461" t="s">
        <v>309</v>
      </c>
      <c r="G50" s="461"/>
      <c r="H50" s="461"/>
      <c r="I50" s="461"/>
      <c r="J50" s="461"/>
      <c r="K50" s="461"/>
      <c r="L50" s="461"/>
      <c r="M50" s="462"/>
    </row>
    <row r="51" spans="1:13" ht="26.25" customHeight="1" x14ac:dyDescent="0.2">
      <c r="B51" s="61"/>
      <c r="C51" s="43"/>
      <c r="D51" s="365"/>
      <c r="E51" s="36" t="s">
        <v>290</v>
      </c>
      <c r="F51" s="463" t="s">
        <v>920</v>
      </c>
      <c r="G51" s="463"/>
      <c r="H51" s="463"/>
      <c r="I51" s="463"/>
      <c r="J51" s="463"/>
      <c r="K51" s="463"/>
      <c r="L51" s="463"/>
      <c r="M51" s="464"/>
    </row>
    <row r="52" spans="1:13" ht="26.25" customHeight="1" x14ac:dyDescent="0.2">
      <c r="B52" s="60" t="s">
        <v>807</v>
      </c>
      <c r="C52" s="515" t="s">
        <v>310</v>
      </c>
      <c r="D52" s="474"/>
      <c r="E52" s="33" t="s">
        <v>286</v>
      </c>
      <c r="F52" s="461" t="s">
        <v>921</v>
      </c>
      <c r="G52" s="461"/>
      <c r="H52" s="461"/>
      <c r="I52" s="461"/>
      <c r="J52" s="461"/>
      <c r="K52" s="461"/>
      <c r="L52" s="461"/>
      <c r="M52" s="462"/>
    </row>
    <row r="53" spans="1:13" ht="26.25" customHeight="1" x14ac:dyDescent="0.2">
      <c r="B53" s="61"/>
      <c r="C53" s="43"/>
      <c r="D53" s="365"/>
      <c r="E53" s="35" t="s">
        <v>290</v>
      </c>
      <c r="F53" s="451" t="s">
        <v>922</v>
      </c>
      <c r="G53" s="451"/>
      <c r="H53" s="451"/>
      <c r="I53" s="451"/>
      <c r="J53" s="451"/>
      <c r="K53" s="451"/>
      <c r="L53" s="451"/>
      <c r="M53" s="456"/>
    </row>
    <row r="54" spans="1:13" s="47" customFormat="1" ht="26.25" customHeight="1" x14ac:dyDescent="0.2">
      <c r="A54" s="42"/>
      <c r="B54" s="61" t="s">
        <v>808</v>
      </c>
      <c r="C54" s="23" t="s">
        <v>328</v>
      </c>
      <c r="D54" s="24"/>
      <c r="E54" s="25" t="s">
        <v>286</v>
      </c>
      <c r="F54" s="500" t="s">
        <v>923</v>
      </c>
      <c r="G54" s="500"/>
      <c r="H54" s="500"/>
      <c r="I54" s="500"/>
      <c r="J54" s="500"/>
      <c r="K54" s="500"/>
      <c r="L54" s="500"/>
      <c r="M54" s="501"/>
    </row>
    <row r="55" spans="1:13" s="47" customFormat="1" ht="26.25" customHeight="1" x14ac:dyDescent="0.2">
      <c r="A55" s="42"/>
      <c r="B55" s="63" t="s">
        <v>302</v>
      </c>
      <c r="C55" s="473" t="s">
        <v>329</v>
      </c>
      <c r="D55" s="526"/>
      <c r="E55" s="44" t="s">
        <v>299</v>
      </c>
      <c r="F55" s="461" t="s">
        <v>924</v>
      </c>
      <c r="G55" s="481"/>
      <c r="H55" s="481"/>
      <c r="I55" s="481"/>
      <c r="J55" s="481"/>
      <c r="K55" s="481"/>
      <c r="L55" s="481"/>
      <c r="M55" s="482"/>
    </row>
    <row r="56" spans="1:13" s="47" customFormat="1" ht="26.25" customHeight="1" x14ac:dyDescent="0.2">
      <c r="A56" s="42"/>
      <c r="B56" s="64" t="s">
        <v>303</v>
      </c>
      <c r="C56" s="519" t="s">
        <v>330</v>
      </c>
      <c r="D56" s="520"/>
      <c r="E56" s="53" t="s">
        <v>286</v>
      </c>
      <c r="F56" s="51" t="s">
        <v>331</v>
      </c>
      <c r="G56" s="54"/>
      <c r="H56" s="54"/>
      <c r="I56" s="54"/>
      <c r="J56" s="54"/>
      <c r="K56" s="54"/>
      <c r="L56" s="54"/>
      <c r="M56" s="55"/>
    </row>
    <row r="57" spans="1:13" s="47" customFormat="1" ht="26.25" customHeight="1" x14ac:dyDescent="0.2">
      <c r="A57" s="42"/>
      <c r="B57" s="62" t="s">
        <v>809</v>
      </c>
      <c r="C57" s="31" t="s">
        <v>332</v>
      </c>
      <c r="D57" s="26"/>
      <c r="E57" s="32" t="s">
        <v>286</v>
      </c>
      <c r="F57" s="465" t="s">
        <v>333</v>
      </c>
      <c r="G57" s="465"/>
      <c r="H57" s="465"/>
      <c r="I57" s="465"/>
      <c r="J57" s="465"/>
      <c r="K57" s="465"/>
      <c r="L57" s="465"/>
      <c r="M57" s="466"/>
    </row>
    <row r="58" spans="1:13" s="47" customFormat="1" ht="26.25" customHeight="1" x14ac:dyDescent="0.2">
      <c r="A58" s="42"/>
      <c r="B58" s="62"/>
      <c r="C58" s="31"/>
      <c r="D58" s="26"/>
      <c r="E58" s="36" t="s">
        <v>286</v>
      </c>
      <c r="F58" s="451" t="s">
        <v>295</v>
      </c>
      <c r="G58" s="451"/>
      <c r="H58" s="451"/>
      <c r="I58" s="451"/>
      <c r="J58" s="451"/>
      <c r="K58" s="451"/>
      <c r="L58" s="451"/>
      <c r="M58" s="456"/>
    </row>
    <row r="59" spans="1:13" ht="30" customHeight="1" x14ac:dyDescent="0.2">
      <c r="B59" s="60" t="s">
        <v>810</v>
      </c>
      <c r="C59" s="20" t="s">
        <v>334</v>
      </c>
      <c r="D59" s="21"/>
      <c r="E59" s="22" t="s">
        <v>286</v>
      </c>
      <c r="F59" s="446" t="s">
        <v>296</v>
      </c>
      <c r="G59" s="446"/>
      <c r="H59" s="446"/>
      <c r="I59" s="446"/>
      <c r="J59" s="446"/>
      <c r="K59" s="446"/>
      <c r="L59" s="446"/>
      <c r="M59" s="447"/>
    </row>
    <row r="60" spans="1:13" ht="37.5" customHeight="1" x14ac:dyDescent="0.2">
      <c r="B60" s="61"/>
      <c r="C60" s="34"/>
      <c r="D60" s="27"/>
      <c r="E60" s="35"/>
      <c r="F60" s="523" t="s">
        <v>335</v>
      </c>
      <c r="G60" s="523"/>
      <c r="H60" s="523"/>
      <c r="I60" s="523"/>
      <c r="J60" s="523"/>
      <c r="K60" s="523"/>
      <c r="L60" s="523"/>
      <c r="M60" s="524"/>
    </row>
    <row r="61" spans="1:13" ht="26.25" customHeight="1" x14ac:dyDescent="0.2">
      <c r="B61" s="61" t="s">
        <v>811</v>
      </c>
      <c r="C61" s="46" t="s">
        <v>925</v>
      </c>
      <c r="D61" s="27"/>
      <c r="E61" s="35" t="s">
        <v>286</v>
      </c>
      <c r="F61" s="433" t="s">
        <v>926</v>
      </c>
      <c r="G61" s="433"/>
      <c r="H61" s="433"/>
      <c r="I61" s="433"/>
      <c r="J61" s="433"/>
      <c r="K61" s="433"/>
      <c r="L61" s="433"/>
      <c r="M61" s="434"/>
    </row>
    <row r="62" spans="1:13" ht="26.25" customHeight="1" x14ac:dyDescent="0.2">
      <c r="B62" s="65" t="s">
        <v>800</v>
      </c>
      <c r="C62" s="46" t="s">
        <v>311</v>
      </c>
      <c r="D62" s="27"/>
      <c r="E62" s="35" t="s">
        <v>286</v>
      </c>
      <c r="F62" s="451" t="s">
        <v>312</v>
      </c>
      <c r="G62" s="452"/>
      <c r="H62" s="452"/>
      <c r="I62" s="452"/>
      <c r="J62" s="452"/>
      <c r="K62" s="452"/>
      <c r="L62" s="452"/>
      <c r="M62" s="453"/>
    </row>
    <row r="63" spans="1:13" ht="26.25" customHeight="1" x14ac:dyDescent="0.2">
      <c r="B63" s="61" t="s">
        <v>812</v>
      </c>
      <c r="C63" s="46" t="s">
        <v>313</v>
      </c>
      <c r="D63" s="27"/>
      <c r="E63" s="35" t="s">
        <v>286</v>
      </c>
      <c r="F63" s="451" t="s">
        <v>314</v>
      </c>
      <c r="G63" s="452"/>
      <c r="H63" s="452"/>
      <c r="I63" s="452"/>
      <c r="J63" s="452"/>
      <c r="K63" s="452"/>
      <c r="L63" s="452"/>
      <c r="M63" s="453"/>
    </row>
    <row r="64" spans="1:13" ht="13.5" customHeight="1" x14ac:dyDescent="0.2">
      <c r="B64" s="234" t="s">
        <v>315</v>
      </c>
      <c r="D64" s="10"/>
      <c r="E64" s="19"/>
      <c r="F64" s="11"/>
      <c r="G64" s="12"/>
      <c r="H64" s="12"/>
      <c r="I64" s="12"/>
      <c r="J64" s="12"/>
      <c r="K64" s="12"/>
      <c r="L64" s="12"/>
    </row>
    <row r="65" spans="2:13" ht="13.5" customHeight="1" x14ac:dyDescent="0.2">
      <c r="B65" s="234"/>
      <c r="D65" s="10"/>
      <c r="E65" s="19"/>
      <c r="F65" s="11"/>
      <c r="G65" s="12"/>
      <c r="H65" s="12"/>
      <c r="I65" s="12"/>
      <c r="J65" s="12"/>
      <c r="K65" s="12"/>
      <c r="L65" s="12"/>
    </row>
    <row r="66" spans="2:13" ht="13.5" customHeight="1" x14ac:dyDescent="0.2">
      <c r="B66" s="235"/>
      <c r="C66" s="56"/>
      <c r="D66" s="56"/>
      <c r="E66" s="56"/>
      <c r="F66" s="56"/>
      <c r="G66" s="56" t="s">
        <v>336</v>
      </c>
      <c r="H66" s="525" t="s">
        <v>337</v>
      </c>
      <c r="I66" s="525"/>
      <c r="J66" s="525"/>
      <c r="K66" s="525"/>
      <c r="L66" s="525"/>
      <c r="M66" s="525"/>
    </row>
    <row r="67" spans="2:13" ht="13.5" customHeight="1" x14ac:dyDescent="0.2">
      <c r="B67" s="48"/>
      <c r="I67" s="42"/>
      <c r="J67" s="57" t="s">
        <v>338</v>
      </c>
      <c r="K67" s="59"/>
      <c r="L67" s="59"/>
    </row>
    <row r="68" spans="2:13" ht="13.5" customHeight="1" x14ac:dyDescent="0.2">
      <c r="B68" s="48"/>
      <c r="H68" s="58" t="s">
        <v>339</v>
      </c>
      <c r="I68" s="516"/>
      <c r="J68" s="516"/>
    </row>
    <row r="69" spans="2:13" ht="13.5" customHeight="1" x14ac:dyDescent="0.2">
      <c r="B69" s="48"/>
    </row>
    <row r="70" spans="2:13" ht="13.5" customHeight="1" x14ac:dyDescent="0.2">
      <c r="B70" s="48"/>
    </row>
    <row r="71" spans="2:13" ht="13.5" customHeight="1" x14ac:dyDescent="0.2">
      <c r="B71" s="48"/>
    </row>
    <row r="72" spans="2:13" ht="13.5" customHeight="1" x14ac:dyDescent="0.2"/>
    <row r="73" spans="2:13" ht="13.5" customHeight="1" x14ac:dyDescent="0.2"/>
    <row r="76" spans="2:13" ht="13.5" customHeight="1" x14ac:dyDescent="0.2"/>
    <row r="77" spans="2:13" ht="13.5" customHeight="1" x14ac:dyDescent="0.2"/>
  </sheetData>
  <sheetProtection selectLockedCells="1" selectUnlockedCells="1"/>
  <mergeCells count="78">
    <mergeCell ref="F27:M27"/>
    <mergeCell ref="F28:M28"/>
    <mergeCell ref="F29:M29"/>
    <mergeCell ref="H23:K23"/>
    <mergeCell ref="L23:M24"/>
    <mergeCell ref="H24:K24"/>
    <mergeCell ref="F25:M25"/>
    <mergeCell ref="F26:M26"/>
    <mergeCell ref="I68:J68"/>
    <mergeCell ref="C5:D5"/>
    <mergeCell ref="F5:M5"/>
    <mergeCell ref="C56:D56"/>
    <mergeCell ref="F62:M62"/>
    <mergeCell ref="F63:M63"/>
    <mergeCell ref="C6:D6"/>
    <mergeCell ref="F60:M60"/>
    <mergeCell ref="H66:M66"/>
    <mergeCell ref="F51:M51"/>
    <mergeCell ref="C52:D52"/>
    <mergeCell ref="F52:M52"/>
    <mergeCell ref="F53:M53"/>
    <mergeCell ref="C55:D55"/>
    <mergeCell ref="F55:M55"/>
    <mergeCell ref="F50:M50"/>
    <mergeCell ref="C4:D4"/>
    <mergeCell ref="E4:M4"/>
    <mergeCell ref="F6:M6"/>
    <mergeCell ref="F54:M54"/>
    <mergeCell ref="C7:D7"/>
    <mergeCell ref="F7:M7"/>
    <mergeCell ref="F8:M8"/>
    <mergeCell ref="F9:M9"/>
    <mergeCell ref="F10:M10"/>
    <mergeCell ref="F11:M11"/>
    <mergeCell ref="C37:D38"/>
    <mergeCell ref="C41:D41"/>
    <mergeCell ref="F41:M41"/>
    <mergeCell ref="F42:M42"/>
    <mergeCell ref="F43:M43"/>
    <mergeCell ref="C50:D50"/>
    <mergeCell ref="F12:M12"/>
    <mergeCell ref="F13:M13"/>
    <mergeCell ref="F14:M14"/>
    <mergeCell ref="F15:M15"/>
    <mergeCell ref="F16:M16"/>
    <mergeCell ref="F17:M17"/>
    <mergeCell ref="F21:M21"/>
    <mergeCell ref="F22:M22"/>
    <mergeCell ref="F23:G24"/>
    <mergeCell ref="F18:M18"/>
    <mergeCell ref="F19:M19"/>
    <mergeCell ref="F20:M20"/>
    <mergeCell ref="C33:D34"/>
    <mergeCell ref="F33:M33"/>
    <mergeCell ref="F34:M34"/>
    <mergeCell ref="F57:M57"/>
    <mergeCell ref="C35:D36"/>
    <mergeCell ref="F35:M35"/>
    <mergeCell ref="F36:M36"/>
    <mergeCell ref="F37:M37"/>
    <mergeCell ref="F38:M38"/>
    <mergeCell ref="C39:D39"/>
    <mergeCell ref="C47:D47"/>
    <mergeCell ref="F47:M47"/>
    <mergeCell ref="F48:M48"/>
    <mergeCell ref="F49:M49"/>
    <mergeCell ref="C44:D46"/>
    <mergeCell ref="F44:M44"/>
    <mergeCell ref="F61:M61"/>
    <mergeCell ref="F39:M39"/>
    <mergeCell ref="F30:M30"/>
    <mergeCell ref="F31:M31"/>
    <mergeCell ref="F32:M32"/>
    <mergeCell ref="F59:M59"/>
    <mergeCell ref="F45:M45"/>
    <mergeCell ref="F46:M46"/>
    <mergeCell ref="F40:M40"/>
    <mergeCell ref="F58:M58"/>
  </mergeCells>
  <phoneticPr fontId="3"/>
  <hyperlinks>
    <hyperlink ref="F19" r:id="rId1" display="http://www.niph.go.jp/soshiki/07shougai/hatsuiku/" xr:uid="{00000000-0004-0000-0000-000000000000}"/>
    <hyperlink ref="F28" r:id="rId2" display="http://www.niph.go.jp/soshiki/07shougai/hatsuiku/" xr:uid="{00000000-0004-0000-0000-000001000000}"/>
  </hyperlinks>
  <pageMargins left="0.59055118110236227" right="0.31496062992125984" top="0.39" bottom="0.19685039370078741" header="0.19685039370078741" footer="0.2"/>
  <pageSetup paperSize="9" fitToHeight="0" orientation="portrait" r:id="rId3"/>
  <headerFooter alignWithMargins="0">
    <oddFooter>&amp;C&amp;P</oddFooter>
  </headerFooter>
  <rowBreaks count="1" manualBreakCount="1">
    <brk id="36" min="1" max="12"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210"/>
  <sheetViews>
    <sheetView showGridLines="0" view="pageBreakPreview" zoomScaleNormal="100" zoomScaleSheetLayoutView="100" workbookViewId="0"/>
  </sheetViews>
  <sheetFormatPr defaultRowHeight="16.5" customHeight="1" x14ac:dyDescent="0.15"/>
  <cols>
    <col min="1" max="6" width="2.5546875" style="104" customWidth="1"/>
    <col min="7" max="7" width="3.109375" style="104" customWidth="1"/>
    <col min="8" max="41" width="2.5546875" style="104" customWidth="1"/>
    <col min="42" max="42" width="2.5546875" customWidth="1"/>
    <col min="43" max="43" width="2.5546875" style="104" customWidth="1"/>
    <col min="44" max="51" width="2.5546875" customWidth="1"/>
    <col min="52" max="52" width="2.5546875" style="104" customWidth="1"/>
    <col min="53" max="74" width="2.5546875" customWidth="1"/>
    <col min="75" max="78" width="9.109375" customWidth="1"/>
    <col min="79" max="86" width="9.6640625" customWidth="1"/>
  </cols>
  <sheetData>
    <row r="1" spans="1:88" ht="16.5" customHeight="1" x14ac:dyDescent="0.15">
      <c r="A1" s="237" t="s">
        <v>689</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367" t="s">
        <v>0</v>
      </c>
    </row>
    <row r="2" spans="1:88" ht="16.5" customHeight="1" x14ac:dyDescent="0.2">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CA2" s="3" t="s">
        <v>168</v>
      </c>
      <c r="CB2" s="4"/>
      <c r="CC2" s="4"/>
      <c r="CD2" s="4"/>
      <c r="CE2" s="4"/>
      <c r="CF2" s="4"/>
      <c r="CG2" s="4"/>
      <c r="CH2" s="7"/>
    </row>
    <row r="3" spans="1:88" ht="16.5" customHeight="1" x14ac:dyDescent="0.15">
      <c r="A3" s="368" t="s">
        <v>1</v>
      </c>
      <c r="B3" s="237"/>
      <c r="C3" s="237"/>
      <c r="D3" s="237"/>
      <c r="E3" s="237"/>
      <c r="F3" s="237"/>
      <c r="G3" s="237"/>
      <c r="H3" s="237"/>
      <c r="I3" s="237"/>
      <c r="J3" s="237"/>
      <c r="K3" s="237"/>
      <c r="L3" s="237"/>
      <c r="M3" s="237"/>
      <c r="N3" s="237"/>
      <c r="O3" s="368" t="s">
        <v>690</v>
      </c>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CA3" s="5" t="s">
        <v>169</v>
      </c>
      <c r="CB3" s="845" t="s">
        <v>170</v>
      </c>
      <c r="CC3" s="846"/>
      <c r="CD3" s="5" t="s">
        <v>171</v>
      </c>
      <c r="CE3" s="5" t="s">
        <v>172</v>
      </c>
      <c r="CF3" s="5" t="s">
        <v>173</v>
      </c>
      <c r="CG3" s="5" t="s">
        <v>174</v>
      </c>
      <c r="CH3" s="9" t="s">
        <v>175</v>
      </c>
      <c r="CI3" s="94" t="s">
        <v>646</v>
      </c>
    </row>
    <row r="4" spans="1:88" ht="16.5" customHeight="1" x14ac:dyDescent="0.15">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t="s">
        <v>2</v>
      </c>
      <c r="AF4" s="237"/>
      <c r="AG4" s="823"/>
      <c r="AH4" s="823"/>
      <c r="AI4" s="237" t="s">
        <v>3</v>
      </c>
      <c r="AJ4" s="823"/>
      <c r="AK4" s="823"/>
      <c r="AL4" s="237" t="s">
        <v>4</v>
      </c>
      <c r="AM4" s="823"/>
      <c r="AN4" s="823"/>
      <c r="AO4" s="237" t="s">
        <v>5</v>
      </c>
      <c r="CA4" s="184" t="s">
        <v>210</v>
      </c>
      <c r="CB4" s="185" t="s">
        <v>211</v>
      </c>
      <c r="CC4" s="186"/>
      <c r="CD4" s="187" t="s">
        <v>213</v>
      </c>
      <c r="CE4" s="188" t="str">
        <f>IF(O17="","FALSE","TRUE")</f>
        <v>FALSE</v>
      </c>
      <c r="CF4" s="821" t="s">
        <v>217</v>
      </c>
      <c r="CG4" s="189">
        <f>IF(CE4="TRUE",1,0)</f>
        <v>0</v>
      </c>
      <c r="CH4" s="190" t="str">
        <f>IF(AND(CG4=0,CG5=0),"No.1職名・氏名未入力",IF(AND(CG4=1,CG5=0),"No.1氏名未入力",IF(AND(CG4=0,CG5=1),"No.1職名未入力","")))</f>
        <v>No.1職名・氏名未入力</v>
      </c>
      <c r="CI4" s="191" t="s">
        <v>645</v>
      </c>
      <c r="CJ4" s="104"/>
    </row>
    <row r="5" spans="1:88" ht="16.5" customHeight="1" x14ac:dyDescent="0.15">
      <c r="A5" s="884" t="s">
        <v>7</v>
      </c>
      <c r="B5" s="884"/>
      <c r="C5" s="884"/>
      <c r="D5" s="885"/>
      <c r="E5" s="885"/>
      <c r="F5" s="885"/>
      <c r="G5" s="885"/>
      <c r="H5" s="884" t="s">
        <v>57</v>
      </c>
      <c r="I5" s="884"/>
      <c r="J5" s="884"/>
      <c r="K5" s="884"/>
      <c r="L5" s="884"/>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CA5" s="192"/>
      <c r="CB5" s="185" t="s">
        <v>212</v>
      </c>
      <c r="CC5" s="193"/>
      <c r="CD5" s="187" t="s">
        <v>213</v>
      </c>
      <c r="CE5" s="188" t="str">
        <f>IF(AB17="","FALSE","TRUE")</f>
        <v>FALSE</v>
      </c>
      <c r="CF5" s="822"/>
      <c r="CG5" s="189">
        <f>IF(CE5="TRUE",1,0)</f>
        <v>0</v>
      </c>
      <c r="CH5" s="178"/>
      <c r="CI5" s="194"/>
      <c r="CJ5" s="104"/>
    </row>
    <row r="6" spans="1:88" ht="16.5" customHeight="1" x14ac:dyDescent="0.15">
      <c r="A6" s="884"/>
      <c r="B6" s="884"/>
      <c r="C6" s="884"/>
      <c r="D6" s="886"/>
      <c r="E6" s="886"/>
      <c r="F6" s="886"/>
      <c r="G6" s="886"/>
      <c r="H6" s="884"/>
      <c r="I6" s="884"/>
      <c r="J6" s="884"/>
      <c r="K6" s="884"/>
      <c r="L6" s="884"/>
      <c r="M6" s="237"/>
      <c r="N6" s="91"/>
      <c r="O6" s="890" t="s">
        <v>6</v>
      </c>
      <c r="P6" s="891"/>
      <c r="Q6" s="891"/>
      <c r="R6" s="891"/>
      <c r="S6" s="891"/>
      <c r="T6" s="891"/>
      <c r="U6" s="892"/>
      <c r="V6" s="825"/>
      <c r="W6" s="825"/>
      <c r="X6" s="825"/>
      <c r="Y6" s="825"/>
      <c r="Z6" s="825"/>
      <c r="AA6" s="825"/>
      <c r="AB6" s="825"/>
      <c r="AC6" s="825"/>
      <c r="AD6" s="825"/>
      <c r="AE6" s="825"/>
      <c r="AF6" s="825"/>
      <c r="AG6" s="825"/>
      <c r="AH6" s="825"/>
      <c r="AI6" s="825"/>
      <c r="AJ6" s="825"/>
      <c r="AK6" s="825"/>
      <c r="AL6" s="825"/>
      <c r="AM6" s="825"/>
      <c r="AN6" s="825"/>
      <c r="AO6" s="826"/>
      <c r="CA6" s="195" t="s">
        <v>176</v>
      </c>
      <c r="CB6" s="195" t="s">
        <v>182</v>
      </c>
      <c r="CC6" s="195" t="s">
        <v>181</v>
      </c>
      <c r="CD6" s="196" t="s">
        <v>177</v>
      </c>
      <c r="CE6" s="8" t="b">
        <v>0</v>
      </c>
      <c r="CF6" s="822"/>
      <c r="CG6" s="189">
        <f t="shared" ref="CG6:CG29" si="0">IF(CE6=TRUE,1,0)</f>
        <v>0</v>
      </c>
      <c r="CH6" s="155" t="str">
        <f>IF(L20="","No2未入力",IF(AND(CG6=0,CG7=0),"No.2取得資格未入力",IF(AND(CG6=1,CG7=1),"No.2資格重複選択","")))</f>
        <v>No2未入力</v>
      </c>
      <c r="CI6" s="197" t="s">
        <v>645</v>
      </c>
      <c r="CJ6" s="104"/>
    </row>
    <row r="7" spans="1:88" ht="16.5" customHeight="1" x14ac:dyDescent="0.15">
      <c r="A7" s="237"/>
      <c r="B7" s="237"/>
      <c r="C7" s="237"/>
      <c r="D7" s="237"/>
      <c r="E7" s="237"/>
      <c r="F7" s="237"/>
      <c r="G7" s="237"/>
      <c r="H7" s="237"/>
      <c r="I7" s="237"/>
      <c r="J7" s="237"/>
      <c r="K7" s="237"/>
      <c r="L7" s="237"/>
      <c r="M7" s="237"/>
      <c r="N7" s="91"/>
      <c r="O7" s="890" t="s">
        <v>52</v>
      </c>
      <c r="P7" s="891"/>
      <c r="Q7" s="891"/>
      <c r="R7" s="891"/>
      <c r="S7" s="891"/>
      <c r="T7" s="891"/>
      <c r="U7" s="892"/>
      <c r="V7" s="824"/>
      <c r="W7" s="831"/>
      <c r="X7" s="831"/>
      <c r="Y7" s="831"/>
      <c r="Z7" s="831"/>
      <c r="AA7" s="831"/>
      <c r="AB7" s="831"/>
      <c r="AC7" s="832" t="s">
        <v>930</v>
      </c>
      <c r="AD7" s="833"/>
      <c r="AE7" s="833"/>
      <c r="AF7" s="833"/>
      <c r="AG7" s="833"/>
      <c r="AH7" s="833"/>
      <c r="AI7" s="834"/>
      <c r="AJ7" s="835" t="s">
        <v>931</v>
      </c>
      <c r="AK7" s="835"/>
      <c r="AL7" s="835"/>
      <c r="AM7" s="835"/>
      <c r="AN7" s="835"/>
      <c r="AO7" s="836"/>
      <c r="AP7" s="422"/>
      <c r="CA7" s="154"/>
      <c r="CB7" s="154"/>
      <c r="CC7" s="154"/>
      <c r="CD7" s="196" t="s">
        <v>178</v>
      </c>
      <c r="CE7" s="8" t="b">
        <v>0</v>
      </c>
      <c r="CF7" s="198"/>
      <c r="CG7" s="8">
        <f t="shared" si="0"/>
        <v>0</v>
      </c>
      <c r="CH7" s="155"/>
      <c r="CI7" s="194"/>
      <c r="CJ7" s="104"/>
    </row>
    <row r="8" spans="1:88" ht="16.5" customHeight="1" x14ac:dyDescent="0.15">
      <c r="A8" s="237"/>
      <c r="B8" s="237"/>
      <c r="C8" s="237"/>
      <c r="D8" s="237"/>
      <c r="E8" s="237"/>
      <c r="F8" s="237"/>
      <c r="G8" s="237"/>
      <c r="H8" s="237"/>
      <c r="I8" s="237"/>
      <c r="J8" s="237"/>
      <c r="K8" s="237"/>
      <c r="L8" s="237"/>
      <c r="M8" s="237"/>
      <c r="N8" s="91"/>
      <c r="O8" s="890" t="s">
        <v>53</v>
      </c>
      <c r="P8" s="891"/>
      <c r="Q8" s="891"/>
      <c r="R8" s="891"/>
      <c r="S8" s="891"/>
      <c r="T8" s="891"/>
      <c r="U8" s="892"/>
      <c r="V8" s="893"/>
      <c r="W8" s="893"/>
      <c r="X8" s="893"/>
      <c r="Y8" s="893"/>
      <c r="Z8" s="893"/>
      <c r="AA8" s="893"/>
      <c r="AB8" s="893"/>
      <c r="AC8" s="893"/>
      <c r="AD8" s="893"/>
      <c r="AE8" s="893"/>
      <c r="AF8" s="893"/>
      <c r="AG8" s="893"/>
      <c r="AH8" s="893"/>
      <c r="AI8" s="893"/>
      <c r="AJ8" s="893"/>
      <c r="AK8" s="893"/>
      <c r="AL8" s="893"/>
      <c r="AM8" s="893"/>
      <c r="AN8" s="893"/>
      <c r="AO8" s="894"/>
      <c r="CA8" s="154"/>
      <c r="CB8" s="154"/>
      <c r="CC8" s="154"/>
      <c r="CD8" s="196" t="s">
        <v>179</v>
      </c>
      <c r="CE8" s="8" t="b">
        <v>0</v>
      </c>
      <c r="CF8" s="822" t="s">
        <v>218</v>
      </c>
      <c r="CG8" s="8">
        <f t="shared" si="0"/>
        <v>0</v>
      </c>
      <c r="CH8" s="190" t="str">
        <f>IF(AND(COUNTA(L20)=1,CG8=0,CG9=0),"No.2勤務状況未入力",IF(AND(CG8=1,CG9=1),"No.2勤務重複選択",""))</f>
        <v/>
      </c>
      <c r="CI8" s="197" t="s">
        <v>645</v>
      </c>
      <c r="CJ8" s="104"/>
    </row>
    <row r="9" spans="1:88" ht="16.5" customHeight="1" x14ac:dyDescent="0.15">
      <c r="A9" s="237"/>
      <c r="B9" s="237"/>
      <c r="C9" s="237"/>
      <c r="D9" s="237"/>
      <c r="E9" s="237"/>
      <c r="F9" s="237"/>
      <c r="G9" s="237"/>
      <c r="H9" s="237"/>
      <c r="I9" s="237"/>
      <c r="J9" s="237"/>
      <c r="K9" s="237"/>
      <c r="L9" s="237"/>
      <c r="M9" s="237"/>
      <c r="N9" s="91"/>
      <c r="O9" s="890" t="s">
        <v>8</v>
      </c>
      <c r="P9" s="843"/>
      <c r="Q9" s="843"/>
      <c r="R9" s="843"/>
      <c r="S9" s="843"/>
      <c r="T9" s="843"/>
      <c r="U9" s="844"/>
      <c r="V9" s="893"/>
      <c r="W9" s="893"/>
      <c r="X9" s="893"/>
      <c r="Y9" s="893"/>
      <c r="Z9" s="893"/>
      <c r="AA9" s="893"/>
      <c r="AB9" s="893"/>
      <c r="AC9" s="893"/>
      <c r="AD9" s="893"/>
      <c r="AE9" s="893"/>
      <c r="AF9" s="893"/>
      <c r="AG9" s="893"/>
      <c r="AH9" s="893"/>
      <c r="AI9" s="893"/>
      <c r="AJ9" s="893"/>
      <c r="AK9" s="893"/>
      <c r="AL9" s="893"/>
      <c r="AM9" s="893"/>
      <c r="AN9" s="893"/>
      <c r="AO9" s="894"/>
      <c r="CA9" s="154"/>
      <c r="CB9" s="154"/>
      <c r="CC9" s="199"/>
      <c r="CD9" s="196" t="s">
        <v>180</v>
      </c>
      <c r="CE9" s="8" t="b">
        <v>0</v>
      </c>
      <c r="CF9" s="822"/>
      <c r="CG9" s="8">
        <f t="shared" si="0"/>
        <v>0</v>
      </c>
      <c r="CH9" s="178"/>
      <c r="CI9" s="194"/>
      <c r="CJ9" s="104"/>
    </row>
    <row r="10" spans="1:88" ht="16.5" customHeight="1" x14ac:dyDescent="0.15">
      <c r="A10" s="237"/>
      <c r="B10" s="237"/>
      <c r="C10" s="237"/>
      <c r="D10" s="237"/>
      <c r="E10" s="237"/>
      <c r="F10" s="237"/>
      <c r="G10" s="237"/>
      <c r="H10" s="237"/>
      <c r="I10" s="237"/>
      <c r="J10" s="237"/>
      <c r="K10" s="237"/>
      <c r="L10" s="237"/>
      <c r="M10" s="237"/>
      <c r="N10" s="91"/>
      <c r="O10" s="842" t="s">
        <v>10</v>
      </c>
      <c r="P10" s="843"/>
      <c r="Q10" s="843"/>
      <c r="R10" s="843"/>
      <c r="S10" s="843"/>
      <c r="T10" s="843"/>
      <c r="U10" s="844"/>
      <c r="V10" s="827"/>
      <c r="W10" s="828"/>
      <c r="X10" s="828"/>
      <c r="Y10" s="828"/>
      <c r="Z10" s="828"/>
      <c r="AA10" s="828"/>
      <c r="AB10" s="828"/>
      <c r="AC10" s="828"/>
      <c r="AD10" s="829"/>
      <c r="AE10" s="887" t="s">
        <v>54</v>
      </c>
      <c r="AF10" s="888"/>
      <c r="AG10" s="889"/>
      <c r="AH10" s="827"/>
      <c r="AI10" s="828"/>
      <c r="AJ10" s="828"/>
      <c r="AK10" s="828"/>
      <c r="AL10" s="828"/>
      <c r="AM10" s="828"/>
      <c r="AN10" s="828"/>
      <c r="AO10" s="829"/>
      <c r="CA10" s="154"/>
      <c r="CB10" s="154"/>
      <c r="CC10" s="195" t="s">
        <v>183</v>
      </c>
      <c r="CD10" s="196" t="s">
        <v>177</v>
      </c>
      <c r="CE10" s="8" t="b">
        <v>0</v>
      </c>
      <c r="CF10" s="822"/>
      <c r="CG10" s="8">
        <f t="shared" si="0"/>
        <v>0</v>
      </c>
      <c r="CH10" s="190" t="str">
        <f>IF(L21="","No2未入力",IF(AND(CG10=0,CG11=0),"No.2取得資格未入力",IF(AND(CG10=1,CG11=1),"No.2資格重複選択","")))</f>
        <v>No2未入力</v>
      </c>
      <c r="CI10" s="197" t="s">
        <v>645</v>
      </c>
      <c r="CJ10" s="104"/>
    </row>
    <row r="11" spans="1:88" ht="16.5" customHeight="1" x14ac:dyDescent="0.15">
      <c r="A11" s="237"/>
      <c r="B11" s="237"/>
      <c r="C11" s="237"/>
      <c r="D11" s="237"/>
      <c r="E11" s="237"/>
      <c r="F11" s="237"/>
      <c r="G11" s="237"/>
      <c r="H11" s="237"/>
      <c r="I11" s="237"/>
      <c r="J11" s="237"/>
      <c r="K11" s="237"/>
      <c r="L11" s="237"/>
      <c r="M11" s="237"/>
      <c r="N11" s="91"/>
      <c r="O11" s="890" t="s">
        <v>51</v>
      </c>
      <c r="P11" s="891"/>
      <c r="Q11" s="891"/>
      <c r="R11" s="891"/>
      <c r="S11" s="891"/>
      <c r="T11" s="891"/>
      <c r="U11" s="892"/>
      <c r="V11" s="828"/>
      <c r="W11" s="828"/>
      <c r="X11" s="828"/>
      <c r="Y11" s="828"/>
      <c r="Z11" s="828"/>
      <c r="AA11" s="828"/>
      <c r="AB11" s="828"/>
      <c r="AC11" s="828"/>
      <c r="AD11" s="828"/>
      <c r="AE11" s="828"/>
      <c r="AF11" s="828"/>
      <c r="AG11" s="828"/>
      <c r="AH11" s="828"/>
      <c r="AI11" s="828"/>
      <c r="AJ11" s="828"/>
      <c r="AK11" s="828"/>
      <c r="AL11" s="828"/>
      <c r="AM11" s="828"/>
      <c r="AN11" s="828"/>
      <c r="AO11" s="829"/>
      <c r="CA11" s="154"/>
      <c r="CB11" s="154"/>
      <c r="CC11" s="154"/>
      <c r="CD11" s="196" t="s">
        <v>178</v>
      </c>
      <c r="CE11" s="8" t="b">
        <v>0</v>
      </c>
      <c r="CF11" s="154"/>
      <c r="CG11" s="8">
        <f t="shared" si="0"/>
        <v>0</v>
      </c>
      <c r="CH11" s="155"/>
      <c r="CI11" s="194"/>
      <c r="CJ11" s="104"/>
    </row>
    <row r="12" spans="1:88" ht="16.5" customHeight="1" x14ac:dyDescent="0.15">
      <c r="A12" s="237"/>
      <c r="B12" s="237"/>
      <c r="C12" s="237"/>
      <c r="D12" s="237"/>
      <c r="E12" s="237"/>
      <c r="F12" s="237"/>
      <c r="G12" s="237"/>
      <c r="H12" s="237"/>
      <c r="I12" s="237"/>
      <c r="J12" s="237"/>
      <c r="K12" s="237"/>
      <c r="L12" s="237"/>
      <c r="M12" s="237"/>
      <c r="N12" s="91"/>
      <c r="O12" s="890" t="s">
        <v>11</v>
      </c>
      <c r="P12" s="891"/>
      <c r="Q12" s="891"/>
      <c r="R12" s="891"/>
      <c r="S12" s="891"/>
      <c r="T12" s="891"/>
      <c r="U12" s="892"/>
      <c r="V12" s="887" t="s">
        <v>56</v>
      </c>
      <c r="W12" s="888"/>
      <c r="X12" s="889"/>
      <c r="Y12" s="825"/>
      <c r="Z12" s="825"/>
      <c r="AA12" s="825"/>
      <c r="AB12" s="825"/>
      <c r="AC12" s="825"/>
      <c r="AD12" s="826"/>
      <c r="AE12" s="887" t="s">
        <v>55</v>
      </c>
      <c r="AF12" s="888"/>
      <c r="AG12" s="889"/>
      <c r="AH12" s="828"/>
      <c r="AI12" s="828"/>
      <c r="AJ12" s="828"/>
      <c r="AK12" s="828"/>
      <c r="AL12" s="828"/>
      <c r="AM12" s="828"/>
      <c r="AN12" s="828"/>
      <c r="AO12" s="829"/>
      <c r="AQ12" s="819" t="s">
        <v>343</v>
      </c>
      <c r="AR12" s="819"/>
      <c r="AS12" s="819"/>
      <c r="AT12" s="819"/>
      <c r="AU12" s="819"/>
      <c r="AV12" s="819"/>
      <c r="AW12" s="819"/>
      <c r="AX12" s="819"/>
      <c r="AY12" s="819"/>
      <c r="AZ12" s="819"/>
      <c r="BA12" s="819"/>
      <c r="BB12" s="819"/>
      <c r="BC12" s="819"/>
      <c r="BD12" s="819"/>
      <c r="BE12" s="819"/>
      <c r="BF12" s="819"/>
      <c r="BG12" s="819"/>
      <c r="BH12" s="819"/>
      <c r="BI12" s="819"/>
      <c r="BJ12" s="819"/>
      <c r="CA12" s="154"/>
      <c r="CB12" s="154"/>
      <c r="CC12" s="154"/>
      <c r="CD12" s="196" t="s">
        <v>179</v>
      </c>
      <c r="CE12" s="8" t="b">
        <v>0</v>
      </c>
      <c r="CF12" s="830" t="s">
        <v>650</v>
      </c>
      <c r="CG12" s="8">
        <f t="shared" si="0"/>
        <v>0</v>
      </c>
      <c r="CH12" s="190" t="str">
        <f>IF(AND(COUNTA(L21)=1,CG12=0,CG13=0),"No.2勤務状況未入力",IF(AND(CG12=1,CG13=1),"No.2勤務重複選択",""))</f>
        <v/>
      </c>
      <c r="CI12" s="197" t="s">
        <v>645</v>
      </c>
      <c r="CJ12" s="104"/>
    </row>
    <row r="13" spans="1:88" ht="16.5" customHeight="1" x14ac:dyDescent="0.15">
      <c r="A13" s="237"/>
      <c r="B13" s="237"/>
      <c r="C13" s="237"/>
      <c r="D13" s="237"/>
      <c r="E13" s="237"/>
      <c r="F13" s="237"/>
      <c r="G13" s="237"/>
      <c r="H13" s="237"/>
      <c r="I13" s="237"/>
      <c r="J13" s="237"/>
      <c r="K13" s="237"/>
      <c r="L13" s="237"/>
      <c r="M13" s="237"/>
      <c r="N13" s="91"/>
      <c r="O13" s="847" t="s">
        <v>12</v>
      </c>
      <c r="P13" s="848"/>
      <c r="Q13" s="848"/>
      <c r="R13" s="848"/>
      <c r="S13" s="848"/>
      <c r="T13" s="848"/>
      <c r="U13" s="849"/>
      <c r="V13" s="824"/>
      <c r="W13" s="825"/>
      <c r="X13" s="825"/>
      <c r="Y13" s="825"/>
      <c r="Z13" s="825"/>
      <c r="AA13" s="825"/>
      <c r="AB13" s="825"/>
      <c r="AC13" s="825"/>
      <c r="AD13" s="825"/>
      <c r="AE13" s="825"/>
      <c r="AF13" s="825"/>
      <c r="AG13" s="825"/>
      <c r="AH13" s="825"/>
      <c r="AI13" s="825"/>
      <c r="AJ13" s="825"/>
      <c r="AK13" s="825"/>
      <c r="AL13" s="825"/>
      <c r="AM13" s="825"/>
      <c r="AN13" s="825"/>
      <c r="AO13" s="826"/>
      <c r="AQ13" s="820" t="s">
        <v>688</v>
      </c>
      <c r="AR13" s="820"/>
      <c r="AS13" s="820"/>
      <c r="AT13" s="820"/>
      <c r="AU13" s="820"/>
      <c r="AV13" s="820"/>
      <c r="AW13" s="820"/>
      <c r="AX13" s="820"/>
      <c r="AY13" s="820"/>
      <c r="AZ13" s="820"/>
      <c r="BA13" s="820"/>
      <c r="BB13" s="820"/>
      <c r="BC13" s="820"/>
      <c r="BD13" s="820"/>
      <c r="BE13" s="820"/>
      <c r="BF13" s="820"/>
      <c r="BG13" s="820"/>
      <c r="BH13" s="820"/>
      <c r="BI13" s="820"/>
      <c r="BJ13" s="820"/>
      <c r="BK13" s="95"/>
      <c r="BL13" s="95"/>
      <c r="BM13" s="95"/>
      <c r="BN13" s="95"/>
      <c r="BO13" s="95"/>
      <c r="BP13" s="95"/>
      <c r="BQ13" s="95"/>
      <c r="BR13" s="95"/>
      <c r="BS13" s="95"/>
      <c r="BT13" s="1"/>
      <c r="CA13" s="154"/>
      <c r="CB13" s="154"/>
      <c r="CC13" s="199"/>
      <c r="CD13" s="196" t="s">
        <v>180</v>
      </c>
      <c r="CE13" s="8" t="b">
        <v>0</v>
      </c>
      <c r="CF13" s="830"/>
      <c r="CG13" s="8">
        <f t="shared" si="0"/>
        <v>0</v>
      </c>
      <c r="CH13" s="178"/>
      <c r="CI13" s="194"/>
      <c r="CJ13" s="104"/>
    </row>
    <row r="14" spans="1:88" ht="16.5" customHeight="1" x14ac:dyDescent="0.15">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Q14" s="820"/>
      <c r="AR14" s="820"/>
      <c r="AS14" s="820"/>
      <c r="AT14" s="820"/>
      <c r="AU14" s="820"/>
      <c r="AV14" s="820"/>
      <c r="AW14" s="820"/>
      <c r="AX14" s="820"/>
      <c r="AY14" s="820"/>
      <c r="AZ14" s="820"/>
      <c r="BA14" s="820"/>
      <c r="BB14" s="820"/>
      <c r="BC14" s="820"/>
      <c r="BD14" s="820"/>
      <c r="BE14" s="820"/>
      <c r="BF14" s="820"/>
      <c r="BG14" s="820"/>
      <c r="BH14" s="820"/>
      <c r="BI14" s="820"/>
      <c r="BJ14" s="820"/>
      <c r="BK14" s="72"/>
      <c r="BL14" s="72"/>
      <c r="BM14" s="72"/>
      <c r="BN14" s="72"/>
      <c r="BO14" s="72"/>
      <c r="BP14" s="72"/>
      <c r="BQ14" s="72"/>
      <c r="BR14" s="72"/>
      <c r="BS14" s="72"/>
      <c r="BT14" s="1"/>
      <c r="CA14" s="154"/>
      <c r="CB14" s="154"/>
      <c r="CC14" s="195" t="s">
        <v>184</v>
      </c>
      <c r="CD14" s="196" t="s">
        <v>177</v>
      </c>
      <c r="CE14" s="8" t="b">
        <v>0</v>
      </c>
      <c r="CF14" s="830"/>
      <c r="CG14" s="8">
        <f t="shared" si="0"/>
        <v>0</v>
      </c>
      <c r="CH14" s="190" t="str">
        <f>IF(L22="","No2未入力",IF(AND(CG14=0,CG15=0),"No.2取得資格未入力",IF(AND(CG14=1,CG15=1),"No.2資格重複選択","")))</f>
        <v>No2未入力</v>
      </c>
      <c r="CI14" s="197" t="s">
        <v>645</v>
      </c>
      <c r="CJ14" s="104"/>
    </row>
    <row r="15" spans="1:88" ht="16.5" customHeight="1" x14ac:dyDescent="0.15">
      <c r="B15" s="104" t="s">
        <v>2</v>
      </c>
      <c r="D15" s="899"/>
      <c r="E15" s="899"/>
      <c r="F15" s="104" t="s">
        <v>13</v>
      </c>
      <c r="AQ15" s="820"/>
      <c r="AR15" s="820"/>
      <c r="AS15" s="820"/>
      <c r="AT15" s="820"/>
      <c r="AU15" s="820"/>
      <c r="AV15" s="820"/>
      <c r="AW15" s="820"/>
      <c r="AX15" s="820"/>
      <c r="AY15" s="820"/>
      <c r="AZ15" s="820"/>
      <c r="BA15" s="820"/>
      <c r="BB15" s="820"/>
      <c r="BC15" s="820"/>
      <c r="BD15" s="820"/>
      <c r="BE15" s="820"/>
      <c r="BF15" s="820"/>
      <c r="BG15" s="820"/>
      <c r="BH15" s="820"/>
      <c r="BI15" s="820"/>
      <c r="BJ15" s="820"/>
      <c r="BK15" s="72"/>
      <c r="BL15" s="72"/>
      <c r="BM15" s="72"/>
      <c r="BN15" s="72"/>
      <c r="BO15" s="72"/>
      <c r="BP15" s="72"/>
      <c r="BQ15" s="72"/>
      <c r="BR15" s="72"/>
      <c r="BS15" s="72"/>
      <c r="BT15" s="1"/>
      <c r="CA15" s="154"/>
      <c r="CB15" s="154"/>
      <c r="CC15" s="154"/>
      <c r="CD15" s="196" t="s">
        <v>178</v>
      </c>
      <c r="CE15" s="8" t="b">
        <v>0</v>
      </c>
      <c r="CF15" s="830"/>
      <c r="CG15" s="8">
        <f t="shared" si="0"/>
        <v>0</v>
      </c>
      <c r="CH15" s="155"/>
      <c r="CI15" s="194"/>
      <c r="CJ15" s="104"/>
    </row>
    <row r="16" spans="1:88" ht="16.5" customHeight="1" thickBot="1" x14ac:dyDescent="0.2">
      <c r="BK16" s="1"/>
      <c r="BL16" s="1"/>
      <c r="BM16" s="1"/>
      <c r="BN16" s="1"/>
      <c r="BO16" s="1"/>
      <c r="BP16" s="1"/>
      <c r="BQ16" s="1"/>
      <c r="BR16" s="1"/>
      <c r="BS16" s="1"/>
      <c r="BT16" s="67"/>
      <c r="BU16" s="67"/>
      <c r="BV16" s="67"/>
      <c r="CA16" s="154"/>
      <c r="CB16" s="154"/>
      <c r="CC16" s="154"/>
      <c r="CD16" s="196" t="s">
        <v>179</v>
      </c>
      <c r="CE16" s="8" t="b">
        <v>0</v>
      </c>
      <c r="CF16" s="830"/>
      <c r="CG16" s="8">
        <f t="shared" si="0"/>
        <v>0</v>
      </c>
      <c r="CH16" s="190" t="str">
        <f>IF(AND(COUNTA(L22)=1,CG16=0,CG17=0),"No.2勤務状況未入力",IF(AND(CG16=1,CG17=1),"No.2勤務重複選択",""))</f>
        <v/>
      </c>
      <c r="CI16" s="197" t="s">
        <v>645</v>
      </c>
      <c r="CJ16" s="104"/>
    </row>
    <row r="17" spans="1:88" ht="16.5" customHeight="1" thickBot="1" x14ac:dyDescent="0.2">
      <c r="A17" s="895" t="s">
        <v>167</v>
      </c>
      <c r="B17" s="896"/>
      <c r="C17" s="896"/>
      <c r="D17" s="896"/>
      <c r="E17" s="896"/>
      <c r="F17" s="896"/>
      <c r="G17" s="896"/>
      <c r="H17" s="896"/>
      <c r="I17" s="896"/>
      <c r="J17" s="896"/>
      <c r="K17" s="896"/>
      <c r="L17" s="896"/>
      <c r="M17" s="897" t="s">
        <v>14</v>
      </c>
      <c r="N17" s="898"/>
      <c r="O17" s="837"/>
      <c r="P17" s="837"/>
      <c r="Q17" s="837"/>
      <c r="R17" s="837"/>
      <c r="S17" s="837"/>
      <c r="T17" s="837"/>
      <c r="U17" s="837"/>
      <c r="V17" s="837"/>
      <c r="W17" s="837"/>
      <c r="X17" s="837"/>
      <c r="Y17" s="837"/>
      <c r="Z17" s="897" t="s">
        <v>15</v>
      </c>
      <c r="AA17" s="898"/>
      <c r="AB17" s="837"/>
      <c r="AC17" s="837"/>
      <c r="AD17" s="837"/>
      <c r="AE17" s="837"/>
      <c r="AF17" s="837"/>
      <c r="AG17" s="837"/>
      <c r="AH17" s="837"/>
      <c r="AI17" s="837"/>
      <c r="AJ17" s="837"/>
      <c r="AK17" s="837"/>
      <c r="AL17" s="837"/>
      <c r="AM17" s="837"/>
      <c r="AN17" s="837"/>
      <c r="AO17" s="838"/>
      <c r="AQ17" s="175"/>
      <c r="AR17" s="102" t="str">
        <f>$CH$4</f>
        <v>No.1職名・氏名未入力</v>
      </c>
      <c r="AS17" s="85"/>
      <c r="AT17" s="85"/>
      <c r="AU17" s="85"/>
      <c r="AV17" s="85"/>
      <c r="AW17" s="85"/>
      <c r="AX17" s="85"/>
      <c r="AY17" s="85"/>
      <c r="AZ17" s="179"/>
      <c r="BA17" s="85"/>
      <c r="BB17" s="85"/>
      <c r="BC17" s="85"/>
      <c r="BD17" s="85"/>
      <c r="BE17" s="85"/>
      <c r="BF17" s="85"/>
      <c r="BG17" s="85"/>
      <c r="BH17" s="85"/>
      <c r="BI17" s="85"/>
      <c r="BJ17" s="100"/>
      <c r="BK17" s="84"/>
      <c r="BL17" s="84"/>
      <c r="BM17" s="84"/>
      <c r="BN17" s="84"/>
      <c r="BO17" s="84"/>
      <c r="BP17" s="84"/>
      <c r="BQ17" s="84"/>
      <c r="BR17" s="84"/>
      <c r="BS17" s="83"/>
      <c r="BT17" s="1"/>
      <c r="BU17" s="1"/>
      <c r="BV17" s="1"/>
      <c r="CA17" s="154"/>
      <c r="CB17" s="154"/>
      <c r="CC17" s="199"/>
      <c r="CD17" s="196" t="s">
        <v>180</v>
      </c>
      <c r="CE17" s="8" t="b">
        <v>0</v>
      </c>
      <c r="CF17" s="154"/>
      <c r="CG17" s="8">
        <f t="shared" si="0"/>
        <v>0</v>
      </c>
      <c r="CH17" s="178"/>
      <c r="CI17" s="194"/>
      <c r="CJ17" s="104"/>
    </row>
    <row r="18" spans="1:88" ht="16.5" customHeight="1" x14ac:dyDescent="0.15">
      <c r="A18" s="852" t="s">
        <v>142</v>
      </c>
      <c r="B18" s="853"/>
      <c r="C18" s="863" t="s">
        <v>147</v>
      </c>
      <c r="D18" s="864"/>
      <c r="E18" s="864"/>
      <c r="F18" s="864"/>
      <c r="G18" s="864"/>
      <c r="H18" s="864"/>
      <c r="I18" s="864"/>
      <c r="J18" s="864"/>
      <c r="K18" s="864"/>
      <c r="L18" s="864"/>
      <c r="M18" s="864"/>
      <c r="N18" s="864"/>
      <c r="O18" s="864"/>
      <c r="P18" s="864"/>
      <c r="Q18" s="864"/>
      <c r="R18" s="864"/>
      <c r="S18" s="864"/>
      <c r="T18" s="864"/>
      <c r="U18" s="864"/>
      <c r="V18" s="864"/>
      <c r="W18" s="864"/>
      <c r="X18" s="864"/>
      <c r="Y18" s="864"/>
      <c r="Z18" s="864"/>
      <c r="AA18" s="864"/>
      <c r="AB18" s="864"/>
      <c r="AC18" s="864"/>
      <c r="AD18" s="864"/>
      <c r="AE18" s="864"/>
      <c r="AF18" s="864"/>
      <c r="AG18" s="864"/>
      <c r="AH18" s="864"/>
      <c r="AI18" s="864"/>
      <c r="AJ18" s="864"/>
      <c r="AK18" s="864"/>
      <c r="AL18" s="864"/>
      <c r="AM18" s="864"/>
      <c r="AN18" s="864"/>
      <c r="AO18" s="865"/>
      <c r="AQ18" s="176"/>
      <c r="AR18" s="86"/>
      <c r="AS18" s="86"/>
      <c r="AT18" s="86"/>
      <c r="AU18" s="86"/>
      <c r="AV18" s="86"/>
      <c r="AW18" s="86"/>
      <c r="AX18" s="86"/>
      <c r="AY18" s="86"/>
      <c r="AZ18" s="89"/>
      <c r="BA18" s="86"/>
      <c r="BB18" s="86"/>
      <c r="BC18" s="86"/>
      <c r="BD18" s="84"/>
      <c r="BE18" s="84"/>
      <c r="BF18" s="84"/>
      <c r="BG18" s="84"/>
      <c r="BH18" s="84"/>
      <c r="BI18" s="84"/>
      <c r="BJ18" s="96"/>
      <c r="BK18" s="84"/>
      <c r="BL18" s="84"/>
      <c r="BM18" s="84"/>
      <c r="BN18" s="84"/>
      <c r="BO18" s="84"/>
      <c r="BP18" s="84"/>
      <c r="BQ18" s="84"/>
      <c r="BR18" s="84"/>
      <c r="BS18" s="83"/>
      <c r="BT18" s="1"/>
      <c r="BU18" s="1"/>
      <c r="BV18" s="1"/>
      <c r="CA18" s="154"/>
      <c r="CB18" s="154"/>
      <c r="CC18" s="195" t="s">
        <v>185</v>
      </c>
      <c r="CD18" s="196" t="s">
        <v>177</v>
      </c>
      <c r="CE18" s="8" t="b">
        <v>0</v>
      </c>
      <c r="CF18" s="154"/>
      <c r="CG18" s="8">
        <f t="shared" si="0"/>
        <v>0</v>
      </c>
      <c r="CH18" s="190" t="str">
        <f>IF(L23="","No2未入力",IF(AND(CG18=0,CG19=0),"No.2取得資格未入力",IF(AND(CG18=1,CG19=1),"No.2資格重複選択","")))</f>
        <v>No2未入力</v>
      </c>
      <c r="CI18" s="197" t="s">
        <v>645</v>
      </c>
      <c r="CJ18" s="104"/>
    </row>
    <row r="19" spans="1:88" ht="16.5" customHeight="1" x14ac:dyDescent="0.15">
      <c r="A19" s="854"/>
      <c r="B19" s="855"/>
      <c r="C19" s="241"/>
      <c r="D19" s="866" t="s">
        <v>60</v>
      </c>
      <c r="E19" s="867"/>
      <c r="F19" s="867"/>
      <c r="G19" s="867"/>
      <c r="H19" s="867"/>
      <c r="I19" s="867"/>
      <c r="J19" s="867"/>
      <c r="K19" s="840"/>
      <c r="L19" s="839" t="s">
        <v>16</v>
      </c>
      <c r="M19" s="839"/>
      <c r="N19" s="839"/>
      <c r="O19" s="839"/>
      <c r="P19" s="839"/>
      <c r="Q19" s="839"/>
      <c r="R19" s="839"/>
      <c r="S19" s="839"/>
      <c r="T19" s="839"/>
      <c r="U19" s="839" t="s">
        <v>17</v>
      </c>
      <c r="V19" s="839"/>
      <c r="W19" s="839"/>
      <c r="X19" s="839"/>
      <c r="Y19" s="839"/>
      <c r="Z19" s="839"/>
      <c r="AA19" s="839"/>
      <c r="AB19" s="839"/>
      <c r="AC19" s="839"/>
      <c r="AD19" s="839"/>
      <c r="AE19" s="839"/>
      <c r="AF19" s="839"/>
      <c r="AG19" s="840" t="s">
        <v>18</v>
      </c>
      <c r="AH19" s="839"/>
      <c r="AI19" s="839"/>
      <c r="AJ19" s="839"/>
      <c r="AK19" s="839"/>
      <c r="AL19" s="839"/>
      <c r="AM19" s="839"/>
      <c r="AN19" s="839"/>
      <c r="AO19" s="841"/>
      <c r="AQ19" s="165"/>
      <c r="AR19" s="84"/>
      <c r="AS19" s="84"/>
      <c r="AT19" s="84"/>
      <c r="AU19" s="84"/>
      <c r="AV19" s="84"/>
      <c r="AW19" s="84"/>
      <c r="AX19" s="84"/>
      <c r="AY19" s="84"/>
      <c r="AZ19" s="91"/>
      <c r="BA19" s="84"/>
      <c r="BB19" s="84"/>
      <c r="BC19" s="84"/>
      <c r="BD19" s="84"/>
      <c r="BE19" s="84"/>
      <c r="BF19" s="84"/>
      <c r="BG19" s="84"/>
      <c r="BH19" s="84"/>
      <c r="BI19" s="84"/>
      <c r="BJ19" s="96"/>
      <c r="BK19" s="84"/>
      <c r="BL19" s="84"/>
      <c r="BM19" s="84"/>
      <c r="BN19" s="84"/>
      <c r="BO19" s="84"/>
      <c r="BP19" s="84"/>
      <c r="BQ19" s="84"/>
      <c r="BR19" s="84"/>
      <c r="BS19" s="83"/>
      <c r="BT19" s="1"/>
      <c r="BU19" s="1"/>
      <c r="BV19" s="1"/>
      <c r="CA19" s="154"/>
      <c r="CB19" s="154"/>
      <c r="CC19" s="154"/>
      <c r="CD19" s="196" t="s">
        <v>178</v>
      </c>
      <c r="CE19" s="8" t="b">
        <v>0</v>
      </c>
      <c r="CF19" s="154"/>
      <c r="CG19" s="8">
        <f t="shared" si="0"/>
        <v>0</v>
      </c>
      <c r="CH19" s="155"/>
      <c r="CI19" s="194"/>
      <c r="CJ19" s="104"/>
    </row>
    <row r="20" spans="1:88" ht="16.5" customHeight="1" x14ac:dyDescent="0.15">
      <c r="A20" s="854"/>
      <c r="B20" s="855"/>
      <c r="C20" s="241"/>
      <c r="D20" s="904" t="s">
        <v>19</v>
      </c>
      <c r="E20" s="868"/>
      <c r="F20" s="868"/>
      <c r="G20" s="868"/>
      <c r="H20" s="868"/>
      <c r="I20" s="868"/>
      <c r="J20" s="868"/>
      <c r="K20" s="905"/>
      <c r="L20" s="904"/>
      <c r="M20" s="868"/>
      <c r="N20" s="868"/>
      <c r="O20" s="868"/>
      <c r="P20" s="868"/>
      <c r="Q20" s="868"/>
      <c r="R20" s="868"/>
      <c r="S20" s="868"/>
      <c r="T20" s="905"/>
      <c r="U20" s="242"/>
      <c r="V20" s="910" t="s">
        <v>20</v>
      </c>
      <c r="W20" s="910"/>
      <c r="X20" s="910"/>
      <c r="Y20" s="910"/>
      <c r="Z20" s="910"/>
      <c r="AA20" s="243"/>
      <c r="AB20" s="243"/>
      <c r="AC20" s="243" t="s">
        <v>21</v>
      </c>
      <c r="AD20" s="243"/>
      <c r="AE20" s="243"/>
      <c r="AF20" s="244"/>
      <c r="AG20" s="243"/>
      <c r="AH20" s="245" t="s">
        <v>22</v>
      </c>
      <c r="AI20" s="243"/>
      <c r="AJ20" s="243"/>
      <c r="AK20" s="243"/>
      <c r="AL20" s="243" t="s">
        <v>61</v>
      </c>
      <c r="AM20" s="243"/>
      <c r="AN20" s="243"/>
      <c r="AO20" s="246"/>
      <c r="AQ20" s="165"/>
      <c r="AR20" s="87" t="str">
        <f>$CH$6</f>
        <v>No2未入力</v>
      </c>
      <c r="AS20" s="84"/>
      <c r="AT20" s="84"/>
      <c r="AU20" s="84"/>
      <c r="AV20" s="84"/>
      <c r="AW20" s="84"/>
      <c r="AX20" s="84"/>
      <c r="AY20" s="87" t="str">
        <f>$CH$8</f>
        <v/>
      </c>
      <c r="AZ20" s="91"/>
      <c r="BA20" s="84"/>
      <c r="BB20" s="84"/>
      <c r="BC20" s="84"/>
      <c r="BD20" s="84"/>
      <c r="BE20" s="84"/>
      <c r="BF20" s="84"/>
      <c r="BG20" s="84"/>
      <c r="BH20" s="84"/>
      <c r="BI20" s="84"/>
      <c r="BJ20" s="96"/>
      <c r="BK20" s="84"/>
      <c r="BL20" s="84"/>
      <c r="BM20" s="84"/>
      <c r="BN20" s="84"/>
      <c r="BO20" s="84"/>
      <c r="BP20" s="84"/>
      <c r="BQ20" s="84"/>
      <c r="BR20" s="84"/>
      <c r="BS20" s="83"/>
      <c r="BT20" s="1"/>
      <c r="BU20" s="1"/>
      <c r="BV20" s="1"/>
      <c r="CA20" s="154"/>
      <c r="CB20" s="154"/>
      <c r="CC20" s="154"/>
      <c r="CD20" s="196" t="s">
        <v>179</v>
      </c>
      <c r="CE20" s="8" t="b">
        <v>0</v>
      </c>
      <c r="CF20" s="154"/>
      <c r="CG20" s="8">
        <f t="shared" si="0"/>
        <v>0</v>
      </c>
      <c r="CH20" s="190" t="str">
        <f>IF(AND(COUNTA(L23)=1,CG20=0,CG21=0),"No.2勤務状況未入力",IF(AND(CG20=1,CG21=1),"No.2勤務重複選択",""))</f>
        <v/>
      </c>
      <c r="CI20" s="197" t="s">
        <v>645</v>
      </c>
      <c r="CJ20" s="104"/>
    </row>
    <row r="21" spans="1:88" ht="16.5" customHeight="1" x14ac:dyDescent="0.15">
      <c r="A21" s="854"/>
      <c r="B21" s="855"/>
      <c r="C21" s="241"/>
      <c r="D21" s="907" t="s">
        <v>24</v>
      </c>
      <c r="E21" s="908"/>
      <c r="F21" s="908"/>
      <c r="G21" s="908"/>
      <c r="H21" s="908"/>
      <c r="I21" s="908"/>
      <c r="J21" s="908"/>
      <c r="K21" s="909"/>
      <c r="L21" s="907"/>
      <c r="M21" s="908"/>
      <c r="N21" s="908"/>
      <c r="O21" s="908"/>
      <c r="P21" s="908"/>
      <c r="Q21" s="908"/>
      <c r="R21" s="908"/>
      <c r="S21" s="908"/>
      <c r="T21" s="909"/>
      <c r="U21" s="247"/>
      <c r="V21" s="911" t="s">
        <v>20</v>
      </c>
      <c r="W21" s="911"/>
      <c r="X21" s="911"/>
      <c r="Y21" s="911"/>
      <c r="Z21" s="911"/>
      <c r="AA21" s="248"/>
      <c r="AB21" s="248"/>
      <c r="AC21" s="248" t="s">
        <v>21</v>
      </c>
      <c r="AD21" s="248"/>
      <c r="AE21" s="248"/>
      <c r="AF21" s="249"/>
      <c r="AG21" s="248"/>
      <c r="AH21" s="250" t="s">
        <v>22</v>
      </c>
      <c r="AI21" s="248"/>
      <c r="AJ21" s="248"/>
      <c r="AK21" s="248"/>
      <c r="AL21" s="248" t="s">
        <v>61</v>
      </c>
      <c r="AM21" s="248"/>
      <c r="AN21" s="248"/>
      <c r="AO21" s="251"/>
      <c r="AQ21" s="165"/>
      <c r="AR21" s="87" t="str">
        <f>IF(COUNTBLANK($AR$20:$BS$20)=28,"複数いる場合入力",$CH$10)</f>
        <v>No2未入力</v>
      </c>
      <c r="AS21" s="84"/>
      <c r="AT21" s="84"/>
      <c r="AU21" s="84"/>
      <c r="AV21" s="84"/>
      <c r="AW21" s="84"/>
      <c r="AX21" s="84"/>
      <c r="AY21" s="87" t="str">
        <f>$CH$12</f>
        <v/>
      </c>
      <c r="AZ21" s="91"/>
      <c r="BA21" s="84"/>
      <c r="BB21" s="84"/>
      <c r="BC21" s="84"/>
      <c r="BD21" s="84"/>
      <c r="BE21" s="84"/>
      <c r="BF21" s="84"/>
      <c r="BG21" s="84"/>
      <c r="BH21" s="84"/>
      <c r="BI21" s="84"/>
      <c r="BJ21" s="96"/>
      <c r="BK21" s="84"/>
      <c r="BL21" s="84"/>
      <c r="BM21" s="84"/>
      <c r="BN21" s="84"/>
      <c r="BO21" s="84"/>
      <c r="BP21" s="84"/>
      <c r="BQ21" s="84"/>
      <c r="BR21" s="84"/>
      <c r="BS21" s="83"/>
      <c r="BT21" s="1"/>
      <c r="BU21" s="1"/>
      <c r="BV21" s="1"/>
      <c r="CA21" s="154"/>
      <c r="CB21" s="154"/>
      <c r="CC21" s="199"/>
      <c r="CD21" s="196" t="s">
        <v>180</v>
      </c>
      <c r="CE21" s="8" t="b">
        <v>0</v>
      </c>
      <c r="CF21" s="154"/>
      <c r="CG21" s="8">
        <f t="shared" si="0"/>
        <v>0</v>
      </c>
      <c r="CH21" s="178"/>
      <c r="CI21" s="194"/>
      <c r="CJ21" s="104"/>
    </row>
    <row r="22" spans="1:88" ht="16.5" customHeight="1" x14ac:dyDescent="0.15">
      <c r="A22" s="854"/>
      <c r="B22" s="855"/>
      <c r="C22" s="241"/>
      <c r="D22" s="907" t="s">
        <v>25</v>
      </c>
      <c r="E22" s="908"/>
      <c r="F22" s="908"/>
      <c r="G22" s="908"/>
      <c r="H22" s="908"/>
      <c r="I22" s="908"/>
      <c r="J22" s="908"/>
      <c r="K22" s="909"/>
      <c r="L22" s="907"/>
      <c r="M22" s="908"/>
      <c r="N22" s="908"/>
      <c r="O22" s="908"/>
      <c r="P22" s="908"/>
      <c r="Q22" s="908"/>
      <c r="R22" s="908"/>
      <c r="S22" s="908"/>
      <c r="T22" s="909"/>
      <c r="U22" s="247"/>
      <c r="V22" s="911" t="s">
        <v>20</v>
      </c>
      <c r="W22" s="911"/>
      <c r="X22" s="911"/>
      <c r="Y22" s="911"/>
      <c r="Z22" s="911"/>
      <c r="AA22" s="248"/>
      <c r="AB22" s="248"/>
      <c r="AC22" s="248" t="s">
        <v>21</v>
      </c>
      <c r="AD22" s="248"/>
      <c r="AE22" s="248"/>
      <c r="AF22" s="249"/>
      <c r="AG22" s="248"/>
      <c r="AH22" s="250" t="s">
        <v>22</v>
      </c>
      <c r="AI22" s="248"/>
      <c r="AJ22" s="248"/>
      <c r="AK22" s="248"/>
      <c r="AL22" s="248" t="s">
        <v>61</v>
      </c>
      <c r="AM22" s="248"/>
      <c r="AN22" s="248"/>
      <c r="AO22" s="251"/>
      <c r="AQ22" s="165"/>
      <c r="AR22" s="87" t="str">
        <f>IF(COUNTBLANK($AR$20:$BS$20)=28,"複数いる場合入力",$CH$14)</f>
        <v>No2未入力</v>
      </c>
      <c r="AS22" s="84"/>
      <c r="AT22" s="84"/>
      <c r="AU22" s="84"/>
      <c r="AV22" s="84"/>
      <c r="AW22" s="84"/>
      <c r="AX22" s="84"/>
      <c r="AY22" s="87" t="str">
        <f>$CH$16</f>
        <v/>
      </c>
      <c r="AZ22" s="91"/>
      <c r="BA22" s="84"/>
      <c r="BB22" s="84"/>
      <c r="BC22" s="84"/>
      <c r="BD22" s="84"/>
      <c r="BE22" s="84"/>
      <c r="BF22" s="84"/>
      <c r="BG22" s="84"/>
      <c r="BH22" s="84"/>
      <c r="BI22" s="84"/>
      <c r="BJ22" s="96"/>
      <c r="BK22" s="84"/>
      <c r="BL22" s="84"/>
      <c r="BM22" s="84"/>
      <c r="BN22" s="84"/>
      <c r="BO22" s="84"/>
      <c r="BP22" s="84"/>
      <c r="BQ22" s="84"/>
      <c r="BR22" s="84"/>
      <c r="BS22" s="83"/>
      <c r="BT22" s="1"/>
      <c r="BU22" s="1"/>
      <c r="BV22" s="1"/>
      <c r="CA22" s="154"/>
      <c r="CB22" s="154"/>
      <c r="CC22" s="195" t="s">
        <v>186</v>
      </c>
      <c r="CD22" s="196" t="s">
        <v>177</v>
      </c>
      <c r="CE22" s="8" t="b">
        <v>0</v>
      </c>
      <c r="CF22" s="154"/>
      <c r="CG22" s="8">
        <f t="shared" si="0"/>
        <v>0</v>
      </c>
      <c r="CH22" s="190" t="str">
        <f>IF(L24="","No2未入力",IF(AND(CG22=0,CG23=0),"No.2取得資格未入力",IF(AND(CG22=1,CG23=1),"No.2資格重複選択","")))</f>
        <v>No2未入力</v>
      </c>
      <c r="CI22" s="197" t="s">
        <v>645</v>
      </c>
      <c r="CJ22" s="104"/>
    </row>
    <row r="23" spans="1:88" ht="16.5" customHeight="1" x14ac:dyDescent="0.15">
      <c r="A23" s="854"/>
      <c r="B23" s="855"/>
      <c r="C23" s="241"/>
      <c r="D23" s="870" t="s">
        <v>26</v>
      </c>
      <c r="E23" s="869"/>
      <c r="F23" s="869"/>
      <c r="G23" s="869"/>
      <c r="H23" s="869"/>
      <c r="I23" s="869"/>
      <c r="J23" s="869"/>
      <c r="K23" s="871"/>
      <c r="L23" s="870"/>
      <c r="M23" s="869"/>
      <c r="N23" s="869"/>
      <c r="O23" s="869"/>
      <c r="P23" s="869"/>
      <c r="Q23" s="869"/>
      <c r="R23" s="869"/>
      <c r="S23" s="869"/>
      <c r="T23" s="871"/>
      <c r="U23" s="252"/>
      <c r="V23" s="912" t="s">
        <v>20</v>
      </c>
      <c r="W23" s="912"/>
      <c r="X23" s="912"/>
      <c r="Y23" s="912"/>
      <c r="Z23" s="912"/>
      <c r="AA23" s="253"/>
      <c r="AB23" s="253"/>
      <c r="AC23" s="253" t="s">
        <v>21</v>
      </c>
      <c r="AD23" s="253"/>
      <c r="AE23" s="253"/>
      <c r="AF23" s="254"/>
      <c r="AG23" s="253"/>
      <c r="AH23" s="255" t="s">
        <v>22</v>
      </c>
      <c r="AI23" s="253"/>
      <c r="AJ23" s="253"/>
      <c r="AK23" s="253"/>
      <c r="AL23" s="253" t="s">
        <v>61</v>
      </c>
      <c r="AM23" s="253"/>
      <c r="AN23" s="253"/>
      <c r="AO23" s="256"/>
      <c r="AQ23" s="165"/>
      <c r="AR23" s="87" t="str">
        <f>IF(COUNTBLANK($AR$20:$BS$20)=28,"複数いる場合入力",$CH$18)</f>
        <v>No2未入力</v>
      </c>
      <c r="AS23" s="84"/>
      <c r="AT23" s="84"/>
      <c r="AU23" s="84"/>
      <c r="AV23" s="84"/>
      <c r="AW23" s="84"/>
      <c r="AX23" s="84"/>
      <c r="AY23" s="87" t="str">
        <f>$CH$20</f>
        <v/>
      </c>
      <c r="AZ23" s="91"/>
      <c r="BA23" s="84"/>
      <c r="BB23" s="84"/>
      <c r="BC23" s="84"/>
      <c r="BD23" s="84"/>
      <c r="BE23" s="84"/>
      <c r="BF23" s="84"/>
      <c r="BG23" s="84"/>
      <c r="BH23" s="84"/>
      <c r="BI23" s="84"/>
      <c r="BJ23" s="96"/>
      <c r="BK23" s="84"/>
      <c r="BL23" s="84"/>
      <c r="BM23" s="84"/>
      <c r="BN23" s="84"/>
      <c r="BO23" s="84"/>
      <c r="BP23" s="84"/>
      <c r="BQ23" s="84"/>
      <c r="BR23" s="84"/>
      <c r="BS23" s="83"/>
      <c r="BT23" s="1"/>
      <c r="BU23" s="1"/>
      <c r="BV23" s="1"/>
      <c r="CA23" s="154"/>
      <c r="CB23" s="154"/>
      <c r="CC23" s="154"/>
      <c r="CD23" s="196" t="s">
        <v>178</v>
      </c>
      <c r="CE23" s="8" t="b">
        <v>0</v>
      </c>
      <c r="CF23" s="154"/>
      <c r="CG23" s="8">
        <f t="shared" si="0"/>
        <v>0</v>
      </c>
      <c r="CH23" s="155"/>
      <c r="CI23" s="194"/>
      <c r="CJ23" s="104"/>
    </row>
    <row r="24" spans="1:88" ht="16.5" customHeight="1" x14ac:dyDescent="0.15">
      <c r="A24" s="854"/>
      <c r="B24" s="855"/>
      <c r="C24" s="241"/>
      <c r="D24" s="913" t="s">
        <v>27</v>
      </c>
      <c r="E24" s="914"/>
      <c r="F24" s="914"/>
      <c r="G24" s="914"/>
      <c r="H24" s="914"/>
      <c r="I24" s="914"/>
      <c r="J24" s="914"/>
      <c r="K24" s="915"/>
      <c r="L24" s="913"/>
      <c r="M24" s="914"/>
      <c r="N24" s="914"/>
      <c r="O24" s="914"/>
      <c r="P24" s="914"/>
      <c r="Q24" s="914"/>
      <c r="R24" s="914"/>
      <c r="S24" s="914"/>
      <c r="T24" s="915"/>
      <c r="U24" s="257"/>
      <c r="V24" s="919" t="s">
        <v>20</v>
      </c>
      <c r="W24" s="919"/>
      <c r="X24" s="919"/>
      <c r="Y24" s="919"/>
      <c r="Z24" s="919"/>
      <c r="AA24" s="258"/>
      <c r="AB24" s="258"/>
      <c r="AC24" s="258" t="s">
        <v>21</v>
      </c>
      <c r="AD24" s="258"/>
      <c r="AE24" s="258"/>
      <c r="AF24" s="259"/>
      <c r="AG24" s="258"/>
      <c r="AH24" s="260" t="s">
        <v>22</v>
      </c>
      <c r="AI24" s="258"/>
      <c r="AJ24" s="258"/>
      <c r="AK24" s="258"/>
      <c r="AL24" s="258" t="s">
        <v>61</v>
      </c>
      <c r="AM24" s="258"/>
      <c r="AN24" s="258"/>
      <c r="AO24" s="261"/>
      <c r="AQ24" s="165"/>
      <c r="AR24" s="87" t="str">
        <f>IF(COUNTBLANK($AR$20:$BS$20)=28,"該当する場合入力",$CH$22)</f>
        <v>No2未入力</v>
      </c>
      <c r="AS24" s="84"/>
      <c r="AT24" s="84"/>
      <c r="AU24" s="84"/>
      <c r="AV24" s="84"/>
      <c r="AW24" s="84"/>
      <c r="AX24" s="84"/>
      <c r="AY24" s="87" t="str">
        <f>$CH$24</f>
        <v/>
      </c>
      <c r="AZ24" s="91"/>
      <c r="BA24" s="84"/>
      <c r="BB24" s="84"/>
      <c r="BC24" s="84"/>
      <c r="BD24" s="84"/>
      <c r="BE24" s="84"/>
      <c r="BF24" s="84"/>
      <c r="BG24" s="84"/>
      <c r="BH24" s="84"/>
      <c r="BI24" s="84"/>
      <c r="BJ24" s="96"/>
      <c r="BK24" s="84"/>
      <c r="BL24" s="84"/>
      <c r="BM24" s="84"/>
      <c r="BN24" s="84"/>
      <c r="BO24" s="84"/>
      <c r="BP24" s="84"/>
      <c r="BQ24" s="84"/>
      <c r="BR24" s="84"/>
      <c r="BS24" s="83"/>
      <c r="BT24" s="1"/>
      <c r="BU24" s="1"/>
      <c r="BV24" s="1"/>
      <c r="CA24" s="154"/>
      <c r="CB24" s="154"/>
      <c r="CC24" s="154"/>
      <c r="CD24" s="196" t="s">
        <v>179</v>
      </c>
      <c r="CE24" s="8" t="b">
        <v>0</v>
      </c>
      <c r="CF24" s="154"/>
      <c r="CG24" s="8">
        <f t="shared" si="0"/>
        <v>0</v>
      </c>
      <c r="CH24" s="190" t="str">
        <f>IF(AND(COUNTA(L24)=1,CG24=0,CG25=0),"No.2勤務状況未入力",IF(AND(CG24=1,CG25=1),"No.2勤務重複選択",""))</f>
        <v/>
      </c>
      <c r="CI24" s="197" t="s">
        <v>645</v>
      </c>
      <c r="CJ24" s="104"/>
    </row>
    <row r="25" spans="1:88" ht="16.5" customHeight="1" x14ac:dyDescent="0.15">
      <c r="A25" s="854"/>
      <c r="B25" s="855"/>
      <c r="C25" s="241"/>
      <c r="D25" s="870" t="s">
        <v>28</v>
      </c>
      <c r="E25" s="869"/>
      <c r="F25" s="869"/>
      <c r="G25" s="869"/>
      <c r="H25" s="869"/>
      <c r="I25" s="869"/>
      <c r="J25" s="869"/>
      <c r="K25" s="871"/>
      <c r="L25" s="870"/>
      <c r="M25" s="869"/>
      <c r="N25" s="869"/>
      <c r="O25" s="869"/>
      <c r="P25" s="869"/>
      <c r="Q25" s="869"/>
      <c r="R25" s="869"/>
      <c r="S25" s="869"/>
      <c r="T25" s="871"/>
      <c r="U25" s="252"/>
      <c r="V25" s="912" t="s">
        <v>20</v>
      </c>
      <c r="W25" s="912"/>
      <c r="X25" s="912"/>
      <c r="Y25" s="912"/>
      <c r="Z25" s="912"/>
      <c r="AA25" s="253"/>
      <c r="AB25" s="253"/>
      <c r="AC25" s="253" t="s">
        <v>21</v>
      </c>
      <c r="AD25" s="253"/>
      <c r="AE25" s="253"/>
      <c r="AF25" s="254"/>
      <c r="AG25" s="253"/>
      <c r="AH25" s="255" t="s">
        <v>22</v>
      </c>
      <c r="AI25" s="253"/>
      <c r="AJ25" s="253"/>
      <c r="AK25" s="253"/>
      <c r="AL25" s="253" t="s">
        <v>61</v>
      </c>
      <c r="AM25" s="253"/>
      <c r="AN25" s="253"/>
      <c r="AO25" s="256"/>
      <c r="AQ25" s="165"/>
      <c r="AR25" s="87" t="str">
        <f>IF(COUNTBLANK($AR$20:$BS$20)=28,"該当する場合入力",$CH$26)</f>
        <v>No2未入力</v>
      </c>
      <c r="AS25" s="84"/>
      <c r="AT25" s="84"/>
      <c r="AU25" s="84"/>
      <c r="AV25" s="84"/>
      <c r="AW25" s="84"/>
      <c r="AX25" s="84"/>
      <c r="AY25" s="87" t="str">
        <f>$CH$28</f>
        <v/>
      </c>
      <c r="AZ25" s="91"/>
      <c r="BA25" s="84"/>
      <c r="BB25" s="84"/>
      <c r="BC25" s="84"/>
      <c r="BD25" s="84"/>
      <c r="BE25" s="84"/>
      <c r="BF25" s="84"/>
      <c r="BG25" s="84"/>
      <c r="BH25" s="84"/>
      <c r="BI25" s="84"/>
      <c r="BJ25" s="96"/>
      <c r="BK25" s="84"/>
      <c r="BL25" s="84"/>
      <c r="BM25" s="84"/>
      <c r="BN25" s="84"/>
      <c r="BO25" s="84"/>
      <c r="BP25" s="84"/>
      <c r="BQ25" s="84"/>
      <c r="BR25" s="84"/>
      <c r="BS25" s="83"/>
      <c r="BT25" s="1"/>
      <c r="BU25" s="1"/>
      <c r="BV25" s="1"/>
      <c r="CA25" s="154"/>
      <c r="CB25" s="154"/>
      <c r="CC25" s="199"/>
      <c r="CD25" s="196" t="s">
        <v>180</v>
      </c>
      <c r="CE25" s="8" t="b">
        <v>0</v>
      </c>
      <c r="CF25" s="154"/>
      <c r="CG25" s="8">
        <f t="shared" si="0"/>
        <v>0</v>
      </c>
      <c r="CH25" s="178"/>
      <c r="CI25" s="194"/>
      <c r="CJ25" s="104"/>
    </row>
    <row r="26" spans="1:88" ht="16.5" customHeight="1" x14ac:dyDescent="0.15">
      <c r="A26" s="854"/>
      <c r="B26" s="855"/>
      <c r="C26" s="916" t="s">
        <v>148</v>
      </c>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917"/>
      <c r="AK26" s="917"/>
      <c r="AL26" s="917"/>
      <c r="AM26" s="917"/>
      <c r="AN26" s="917"/>
      <c r="AO26" s="918"/>
      <c r="AQ26" s="177"/>
      <c r="AR26" s="88"/>
      <c r="AS26" s="88"/>
      <c r="AT26" s="88"/>
      <c r="AU26" s="88"/>
      <c r="AV26" s="88"/>
      <c r="AW26" s="88"/>
      <c r="AX26" s="88"/>
      <c r="AY26" s="88"/>
      <c r="AZ26" s="90"/>
      <c r="BA26" s="88"/>
      <c r="BB26" s="88"/>
      <c r="BC26" s="88"/>
      <c r="BD26" s="88"/>
      <c r="BE26" s="88"/>
      <c r="BF26" s="88"/>
      <c r="BG26" s="88"/>
      <c r="BH26" s="88"/>
      <c r="BI26" s="88"/>
      <c r="BJ26" s="98"/>
      <c r="BK26" s="84"/>
      <c r="BL26" s="84"/>
      <c r="BM26" s="84"/>
      <c r="BN26" s="84"/>
      <c r="BO26" s="84"/>
      <c r="BP26" s="84"/>
      <c r="BQ26" s="84"/>
      <c r="BR26" s="84"/>
      <c r="BS26" s="83"/>
      <c r="BT26" s="1"/>
      <c r="BU26" s="1"/>
      <c r="BV26" s="1"/>
      <c r="CA26" s="154"/>
      <c r="CB26" s="154"/>
      <c r="CC26" s="195" t="s">
        <v>187</v>
      </c>
      <c r="CD26" s="196" t="s">
        <v>177</v>
      </c>
      <c r="CE26" s="8" t="b">
        <v>0</v>
      </c>
      <c r="CF26" s="154"/>
      <c r="CG26" s="8">
        <f t="shared" si="0"/>
        <v>0</v>
      </c>
      <c r="CH26" s="190" t="str">
        <f>IF(L25="","No2未入力",IF(AND(CG26=0,CG27=0),"No.2取得資格未入力",IF(AND(CG26=1,CG27=1),"No.2資格重複選択","")))</f>
        <v>No2未入力</v>
      </c>
      <c r="CI26" s="197" t="s">
        <v>645</v>
      </c>
      <c r="CJ26" s="104"/>
    </row>
    <row r="27" spans="1:88" ht="16.5" customHeight="1" x14ac:dyDescent="0.15">
      <c r="A27" s="854"/>
      <c r="B27" s="855"/>
      <c r="D27" s="900" t="s">
        <v>62</v>
      </c>
      <c r="E27" s="901"/>
      <c r="F27" s="901"/>
      <c r="G27" s="901"/>
      <c r="H27" s="901"/>
      <c r="I27" s="901"/>
      <c r="J27" s="901"/>
      <c r="K27" s="901"/>
      <c r="L27" s="882" t="s">
        <v>29</v>
      </c>
      <c r="M27" s="882"/>
      <c r="N27" s="882"/>
      <c r="O27" s="882"/>
      <c r="P27" s="882"/>
      <c r="Q27" s="903"/>
      <c r="R27" s="902" t="s">
        <v>21</v>
      </c>
      <c r="S27" s="882"/>
      <c r="T27" s="882"/>
      <c r="U27" s="882"/>
      <c r="V27" s="882"/>
      <c r="W27" s="903"/>
      <c r="X27" s="881" t="s">
        <v>30</v>
      </c>
      <c r="Y27" s="882"/>
      <c r="Z27" s="882"/>
      <c r="AA27" s="882"/>
      <c r="AB27" s="882"/>
      <c r="AC27" s="906"/>
      <c r="AD27" s="902" t="s">
        <v>31</v>
      </c>
      <c r="AE27" s="882"/>
      <c r="AF27" s="882"/>
      <c r="AG27" s="882"/>
      <c r="AH27" s="882"/>
      <c r="AI27" s="903"/>
      <c r="AJ27" s="881" t="s">
        <v>32</v>
      </c>
      <c r="AK27" s="882"/>
      <c r="AL27" s="882"/>
      <c r="AM27" s="882"/>
      <c r="AN27" s="882"/>
      <c r="AO27" s="883"/>
      <c r="AQ27" s="176"/>
      <c r="AR27" s="86"/>
      <c r="AS27" s="86"/>
      <c r="AT27" s="86"/>
      <c r="AU27" s="86"/>
      <c r="AV27" s="86"/>
      <c r="AW27" s="86"/>
      <c r="AX27" s="86"/>
      <c r="AY27" s="86"/>
      <c r="AZ27" s="89"/>
      <c r="BA27" s="86"/>
      <c r="BB27" s="86"/>
      <c r="BC27" s="86"/>
      <c r="BD27" s="84"/>
      <c r="BE27" s="84"/>
      <c r="BF27" s="84"/>
      <c r="BG27" s="84"/>
      <c r="BH27" s="84"/>
      <c r="BI27" s="84"/>
      <c r="BJ27" s="96"/>
      <c r="BK27" s="84"/>
      <c r="BL27" s="84"/>
      <c r="BM27" s="84"/>
      <c r="BN27" s="84"/>
      <c r="BO27" s="84"/>
      <c r="BP27" s="84"/>
      <c r="BQ27" s="84"/>
      <c r="BR27" s="84"/>
      <c r="BS27" s="83"/>
      <c r="BT27" s="1"/>
      <c r="BU27" s="1"/>
      <c r="BV27" s="1"/>
      <c r="CA27" s="154"/>
      <c r="CB27" s="154"/>
      <c r="CC27" s="154"/>
      <c r="CD27" s="196" t="s">
        <v>178</v>
      </c>
      <c r="CE27" s="8" t="b">
        <v>0</v>
      </c>
      <c r="CF27" s="154"/>
      <c r="CG27" s="8">
        <f t="shared" si="0"/>
        <v>0</v>
      </c>
      <c r="CH27" s="155"/>
      <c r="CI27" s="194"/>
      <c r="CJ27" s="104"/>
    </row>
    <row r="28" spans="1:88" ht="16.5" customHeight="1" x14ac:dyDescent="0.15">
      <c r="A28" s="854"/>
      <c r="B28" s="855"/>
      <c r="D28" s="873" t="s">
        <v>33</v>
      </c>
      <c r="E28" s="874"/>
      <c r="F28" s="874"/>
      <c r="G28" s="874"/>
      <c r="H28" s="858" t="s">
        <v>34</v>
      </c>
      <c r="I28" s="858"/>
      <c r="J28" s="858"/>
      <c r="K28" s="858"/>
      <c r="L28" s="242" t="s">
        <v>35</v>
      </c>
      <c r="M28" s="868"/>
      <c r="N28" s="868"/>
      <c r="O28" s="868"/>
      <c r="P28" s="243" t="s">
        <v>9</v>
      </c>
      <c r="Q28" s="262" t="s">
        <v>36</v>
      </c>
      <c r="R28" s="263" t="s">
        <v>35</v>
      </c>
      <c r="S28" s="868"/>
      <c r="T28" s="868"/>
      <c r="U28" s="868"/>
      <c r="V28" s="243" t="s">
        <v>9</v>
      </c>
      <c r="W28" s="262" t="s">
        <v>36</v>
      </c>
      <c r="X28" s="243" t="s">
        <v>35</v>
      </c>
      <c r="Y28" s="868"/>
      <c r="Z28" s="868"/>
      <c r="AA28" s="868"/>
      <c r="AB28" s="243" t="s">
        <v>9</v>
      </c>
      <c r="AC28" s="243" t="s">
        <v>36</v>
      </c>
      <c r="AD28" s="263" t="s">
        <v>35</v>
      </c>
      <c r="AE28" s="868"/>
      <c r="AF28" s="868"/>
      <c r="AG28" s="868"/>
      <c r="AH28" s="243" t="s">
        <v>9</v>
      </c>
      <c r="AI28" s="262" t="s">
        <v>36</v>
      </c>
      <c r="AJ28" s="243" t="s">
        <v>35</v>
      </c>
      <c r="AK28" s="868"/>
      <c r="AL28" s="868"/>
      <c r="AM28" s="868"/>
      <c r="AN28" s="243" t="s">
        <v>9</v>
      </c>
      <c r="AO28" s="246" t="s">
        <v>36</v>
      </c>
      <c r="AQ28" s="165"/>
      <c r="AR28" s="87" t="str">
        <f>$CH$30</f>
        <v>No.3未入力</v>
      </c>
      <c r="AS28" s="84"/>
      <c r="AT28" s="84"/>
      <c r="AU28" s="84"/>
      <c r="AV28" s="84"/>
      <c r="AW28" s="84"/>
      <c r="AX28" s="84"/>
      <c r="AY28" s="84"/>
      <c r="AZ28" s="91"/>
      <c r="BA28" s="84"/>
      <c r="BB28" s="84"/>
      <c r="BC28" s="84"/>
      <c r="BD28" s="84"/>
      <c r="BE28" s="84"/>
      <c r="BF28" s="84"/>
      <c r="BG28" s="84"/>
      <c r="BH28" s="84"/>
      <c r="BI28" s="84"/>
      <c r="BJ28" s="96"/>
      <c r="BK28" s="84"/>
      <c r="BL28" s="84"/>
      <c r="BM28" s="84"/>
      <c r="BN28" s="84"/>
      <c r="BO28" s="84"/>
      <c r="BP28" s="84"/>
      <c r="BQ28" s="84"/>
      <c r="BR28" s="84"/>
      <c r="BS28" s="83"/>
      <c r="BT28" s="1"/>
      <c r="BU28" s="1"/>
      <c r="BV28" s="1"/>
      <c r="CA28" s="154"/>
      <c r="CB28" s="154"/>
      <c r="CC28" s="154"/>
      <c r="CD28" s="196" t="s">
        <v>179</v>
      </c>
      <c r="CE28" s="8" t="b">
        <v>0</v>
      </c>
      <c r="CF28" s="154"/>
      <c r="CG28" s="8">
        <f>IF(CE28=TRUE,1,0)</f>
        <v>0</v>
      </c>
      <c r="CH28" s="190" t="str">
        <f>IF(AND(COUNTA(L25)=1,CG28=0,CG29=0),"No.2勤務状況未入力",IF(AND(CG28=1,CG29=1),"No.2勤務重複選択",""))</f>
        <v/>
      </c>
      <c r="CI28" s="197" t="s">
        <v>645</v>
      </c>
      <c r="CJ28" s="104"/>
    </row>
    <row r="29" spans="1:88" ht="16.5" customHeight="1" x14ac:dyDescent="0.15">
      <c r="A29" s="854"/>
      <c r="B29" s="855"/>
      <c r="D29" s="875"/>
      <c r="E29" s="876"/>
      <c r="F29" s="876"/>
      <c r="G29" s="876"/>
      <c r="H29" s="859" t="s">
        <v>23</v>
      </c>
      <c r="I29" s="859"/>
      <c r="J29" s="859"/>
      <c r="K29" s="859"/>
      <c r="L29" s="264" t="s">
        <v>35</v>
      </c>
      <c r="M29" s="869"/>
      <c r="N29" s="869"/>
      <c r="O29" s="869"/>
      <c r="P29" s="265" t="s">
        <v>9</v>
      </c>
      <c r="Q29" s="266" t="s">
        <v>36</v>
      </c>
      <c r="R29" s="267" t="s">
        <v>35</v>
      </c>
      <c r="S29" s="869"/>
      <c r="T29" s="869"/>
      <c r="U29" s="869"/>
      <c r="V29" s="265" t="s">
        <v>9</v>
      </c>
      <c r="W29" s="266" t="s">
        <v>36</v>
      </c>
      <c r="X29" s="265" t="s">
        <v>35</v>
      </c>
      <c r="Y29" s="869"/>
      <c r="Z29" s="869"/>
      <c r="AA29" s="869"/>
      <c r="AB29" s="265" t="s">
        <v>9</v>
      </c>
      <c r="AC29" s="265" t="s">
        <v>36</v>
      </c>
      <c r="AD29" s="267" t="s">
        <v>35</v>
      </c>
      <c r="AE29" s="869"/>
      <c r="AF29" s="869"/>
      <c r="AG29" s="869"/>
      <c r="AH29" s="265" t="s">
        <v>9</v>
      </c>
      <c r="AI29" s="266" t="s">
        <v>36</v>
      </c>
      <c r="AJ29" s="265" t="s">
        <v>35</v>
      </c>
      <c r="AK29" s="869"/>
      <c r="AL29" s="869"/>
      <c r="AM29" s="869"/>
      <c r="AN29" s="265" t="s">
        <v>9</v>
      </c>
      <c r="AO29" s="268" t="s">
        <v>36</v>
      </c>
      <c r="AQ29" s="165"/>
      <c r="AR29" s="84"/>
      <c r="AS29" s="84"/>
      <c r="AT29" s="84"/>
      <c r="AU29" s="84"/>
      <c r="AV29" s="84"/>
      <c r="AW29" s="84"/>
      <c r="AX29" s="84"/>
      <c r="AY29" s="84"/>
      <c r="AZ29" s="91"/>
      <c r="BA29" s="84"/>
      <c r="BB29" s="84"/>
      <c r="BC29" s="84"/>
      <c r="BD29" s="84"/>
      <c r="BE29" s="84"/>
      <c r="BF29" s="84"/>
      <c r="BG29" s="84"/>
      <c r="BH29" s="84"/>
      <c r="BI29" s="84"/>
      <c r="BJ29" s="96"/>
      <c r="BK29" s="84"/>
      <c r="BL29" s="84"/>
      <c r="BM29" s="84"/>
      <c r="BN29" s="84"/>
      <c r="BO29" s="84"/>
      <c r="BP29" s="84"/>
      <c r="BQ29" s="84"/>
      <c r="BR29" s="84"/>
      <c r="BS29" s="83"/>
      <c r="BT29" s="1"/>
      <c r="BU29" s="1"/>
      <c r="BV29" s="1"/>
      <c r="CA29" s="199"/>
      <c r="CB29" s="199"/>
      <c r="CC29" s="199"/>
      <c r="CD29" s="196" t="s">
        <v>180</v>
      </c>
      <c r="CE29" s="8" t="b">
        <v>0</v>
      </c>
      <c r="CF29" s="154"/>
      <c r="CG29" s="8">
        <f t="shared" si="0"/>
        <v>0</v>
      </c>
      <c r="CH29" s="178"/>
      <c r="CI29" s="194"/>
      <c r="CJ29" s="104"/>
    </row>
    <row r="30" spans="1:88" ht="16.5" customHeight="1" x14ac:dyDescent="0.15">
      <c r="A30" s="854"/>
      <c r="B30" s="855"/>
      <c r="D30" s="877" t="s">
        <v>37</v>
      </c>
      <c r="E30" s="878"/>
      <c r="F30" s="878"/>
      <c r="G30" s="878"/>
      <c r="H30" s="858" t="s">
        <v>34</v>
      </c>
      <c r="I30" s="858"/>
      <c r="J30" s="858"/>
      <c r="K30" s="858"/>
      <c r="L30" s="242" t="s">
        <v>35</v>
      </c>
      <c r="M30" s="868"/>
      <c r="N30" s="868"/>
      <c r="O30" s="868"/>
      <c r="P30" s="243" t="s">
        <v>9</v>
      </c>
      <c r="Q30" s="262" t="s">
        <v>36</v>
      </c>
      <c r="R30" s="263" t="s">
        <v>35</v>
      </c>
      <c r="S30" s="868"/>
      <c r="T30" s="868"/>
      <c r="U30" s="868"/>
      <c r="V30" s="243" t="s">
        <v>9</v>
      </c>
      <c r="W30" s="262" t="s">
        <v>36</v>
      </c>
      <c r="X30" s="243" t="s">
        <v>35</v>
      </c>
      <c r="Y30" s="868"/>
      <c r="Z30" s="868"/>
      <c r="AA30" s="868"/>
      <c r="AB30" s="243" t="s">
        <v>9</v>
      </c>
      <c r="AC30" s="243" t="s">
        <v>36</v>
      </c>
      <c r="AD30" s="263" t="s">
        <v>35</v>
      </c>
      <c r="AE30" s="868"/>
      <c r="AF30" s="868"/>
      <c r="AG30" s="868"/>
      <c r="AH30" s="243" t="s">
        <v>9</v>
      </c>
      <c r="AI30" s="262" t="s">
        <v>36</v>
      </c>
      <c r="AJ30" s="243" t="s">
        <v>35</v>
      </c>
      <c r="AK30" s="868"/>
      <c r="AL30" s="868"/>
      <c r="AM30" s="868"/>
      <c r="AN30" s="243" t="s">
        <v>9</v>
      </c>
      <c r="AO30" s="246" t="s">
        <v>36</v>
      </c>
      <c r="AQ30" s="165"/>
      <c r="AR30" s="84"/>
      <c r="AS30" s="84"/>
      <c r="AT30" s="84"/>
      <c r="AU30" s="84"/>
      <c r="AV30" s="84"/>
      <c r="AW30" s="84"/>
      <c r="AX30" s="84"/>
      <c r="AY30" s="84"/>
      <c r="AZ30" s="91"/>
      <c r="BA30" s="84"/>
      <c r="BB30" s="84"/>
      <c r="BC30" s="84"/>
      <c r="BD30" s="84"/>
      <c r="BE30" s="84"/>
      <c r="BF30" s="84"/>
      <c r="BG30" s="84"/>
      <c r="BH30" s="84"/>
      <c r="BI30" s="84"/>
      <c r="BJ30" s="96"/>
      <c r="BK30" s="84"/>
      <c r="BL30" s="84"/>
      <c r="BM30" s="84"/>
      <c r="BN30" s="84"/>
      <c r="BO30" s="84"/>
      <c r="BP30" s="84"/>
      <c r="BQ30" s="84"/>
      <c r="BR30" s="84"/>
      <c r="BS30" s="83"/>
      <c r="BT30" s="1"/>
      <c r="BU30" s="1"/>
      <c r="BV30" s="1"/>
      <c r="CA30" s="8" t="s">
        <v>214</v>
      </c>
      <c r="CB30" s="200" t="s">
        <v>215</v>
      </c>
      <c r="CC30" s="201"/>
      <c r="CD30" s="202" t="s">
        <v>216</v>
      </c>
      <c r="CE30" s="203" t="str">
        <f>IF(COUNTA(M28:O29,S28:U29,Y28:AA29,AE28:AG29,AK28:AM29)=0,"FALSE","TRUE")</f>
        <v>FALSE</v>
      </c>
      <c r="CF30" s="154"/>
      <c r="CG30" s="8">
        <f>IF(CE30="TRUE",1,0)</f>
        <v>0</v>
      </c>
      <c r="CH30" s="190" t="str">
        <f>IF(CG30=0,"No.3未入力","")</f>
        <v>No.3未入力</v>
      </c>
      <c r="CI30" s="194" t="s">
        <v>645</v>
      </c>
      <c r="CJ30" s="104"/>
    </row>
    <row r="31" spans="1:88" ht="16.5" customHeight="1" thickBot="1" x14ac:dyDescent="0.2">
      <c r="A31" s="856"/>
      <c r="B31" s="857"/>
      <c r="D31" s="879"/>
      <c r="E31" s="880"/>
      <c r="F31" s="880"/>
      <c r="G31" s="880"/>
      <c r="H31" s="872" t="s">
        <v>23</v>
      </c>
      <c r="I31" s="872"/>
      <c r="J31" s="872"/>
      <c r="K31" s="872"/>
      <c r="L31" s="264" t="s">
        <v>35</v>
      </c>
      <c r="M31" s="869"/>
      <c r="N31" s="869"/>
      <c r="O31" s="869"/>
      <c r="P31" s="265" t="s">
        <v>9</v>
      </c>
      <c r="Q31" s="266" t="s">
        <v>36</v>
      </c>
      <c r="R31" s="267" t="s">
        <v>35</v>
      </c>
      <c r="S31" s="869"/>
      <c r="T31" s="869"/>
      <c r="U31" s="869"/>
      <c r="V31" s="265" t="s">
        <v>9</v>
      </c>
      <c r="W31" s="266" t="s">
        <v>36</v>
      </c>
      <c r="X31" s="265" t="s">
        <v>35</v>
      </c>
      <c r="Y31" s="869"/>
      <c r="Z31" s="869"/>
      <c r="AA31" s="869"/>
      <c r="AB31" s="265" t="s">
        <v>9</v>
      </c>
      <c r="AC31" s="265" t="s">
        <v>36</v>
      </c>
      <c r="AD31" s="267" t="s">
        <v>35</v>
      </c>
      <c r="AE31" s="869"/>
      <c r="AF31" s="869"/>
      <c r="AG31" s="869"/>
      <c r="AH31" s="269" t="s">
        <v>9</v>
      </c>
      <c r="AI31" s="266" t="s">
        <v>36</v>
      </c>
      <c r="AJ31" s="265" t="s">
        <v>35</v>
      </c>
      <c r="AK31" s="869"/>
      <c r="AL31" s="869"/>
      <c r="AM31" s="869"/>
      <c r="AN31" s="265" t="s">
        <v>9</v>
      </c>
      <c r="AO31" s="270" t="s">
        <v>36</v>
      </c>
      <c r="AQ31" s="177"/>
      <c r="AR31" s="88"/>
      <c r="AS31" s="88"/>
      <c r="AT31" s="88"/>
      <c r="AU31" s="88"/>
      <c r="AV31" s="88"/>
      <c r="AW31" s="88"/>
      <c r="AX31" s="88"/>
      <c r="AY31" s="88"/>
      <c r="AZ31" s="90"/>
      <c r="BA31" s="88"/>
      <c r="BB31" s="88"/>
      <c r="BC31" s="88"/>
      <c r="BD31" s="88"/>
      <c r="BE31" s="88"/>
      <c r="BF31" s="88"/>
      <c r="BG31" s="88"/>
      <c r="BH31" s="88"/>
      <c r="BI31" s="88"/>
      <c r="BJ31" s="98"/>
      <c r="BK31" s="84"/>
      <c r="BL31" s="84"/>
      <c r="BM31" s="84"/>
      <c r="BN31" s="84"/>
      <c r="BO31" s="84"/>
      <c r="BP31" s="84"/>
      <c r="BQ31" s="84"/>
      <c r="BR31" s="84"/>
      <c r="BS31" s="83"/>
      <c r="BT31" s="1"/>
      <c r="BU31" s="1"/>
      <c r="BV31" s="1"/>
      <c r="CA31" s="195" t="s">
        <v>188</v>
      </c>
      <c r="CB31" s="155" t="s">
        <v>740</v>
      </c>
      <c r="CC31" s="156"/>
      <c r="CD31" s="157"/>
      <c r="CE31" s="158"/>
      <c r="CF31" s="154"/>
      <c r="CG31" s="8">
        <f t="shared" ref="CG31:CG76" si="1">IF(CE31="TRUE",1,0)</f>
        <v>0</v>
      </c>
      <c r="CH31" s="8"/>
      <c r="CI31" s="160"/>
      <c r="CJ31" s="104"/>
    </row>
    <row r="32" spans="1:88" ht="16.5" customHeight="1" x14ac:dyDescent="0.15">
      <c r="A32" s="852" t="s">
        <v>58</v>
      </c>
      <c r="B32" s="853"/>
      <c r="C32" s="860" t="s">
        <v>884</v>
      </c>
      <c r="D32" s="861"/>
      <c r="E32" s="862" t="s">
        <v>405</v>
      </c>
      <c r="F32" s="862"/>
      <c r="G32" s="862"/>
      <c r="H32" s="862"/>
      <c r="I32" s="862"/>
      <c r="J32" s="862"/>
      <c r="K32" s="862"/>
      <c r="L32" s="111"/>
      <c r="M32" s="111"/>
      <c r="N32" s="111"/>
      <c r="O32" s="111"/>
      <c r="P32" s="111"/>
      <c r="Q32" s="111"/>
      <c r="R32" s="111"/>
      <c r="S32" s="111"/>
      <c r="T32" s="111"/>
      <c r="U32" s="111"/>
      <c r="V32" s="111"/>
      <c r="W32" s="111"/>
      <c r="X32" s="111"/>
      <c r="Y32" s="111"/>
      <c r="Z32" s="111"/>
      <c r="AA32" s="111"/>
      <c r="AB32" s="112"/>
      <c r="AC32" s="112"/>
      <c r="AD32" s="112"/>
      <c r="AE32" s="113"/>
      <c r="AF32" s="113"/>
      <c r="AG32" s="113"/>
      <c r="AH32" s="114"/>
      <c r="AI32" s="114"/>
      <c r="AJ32" s="114"/>
      <c r="AK32" s="114"/>
      <c r="AL32" s="114"/>
      <c r="AM32" s="114"/>
      <c r="AN32" s="114"/>
      <c r="AO32" s="115"/>
      <c r="AQ32" s="176"/>
      <c r="AR32" s="86"/>
      <c r="AS32" s="86"/>
      <c r="AT32" s="86"/>
      <c r="AU32" s="86"/>
      <c r="AV32" s="86"/>
      <c r="AW32" s="86"/>
      <c r="AX32" s="86"/>
      <c r="AY32" s="86"/>
      <c r="AZ32" s="89"/>
      <c r="BA32" s="86"/>
      <c r="BB32" s="86"/>
      <c r="BC32" s="86"/>
      <c r="BD32" s="86"/>
      <c r="BE32" s="86"/>
      <c r="BF32" s="86"/>
      <c r="BG32" s="86"/>
      <c r="BH32" s="86"/>
      <c r="BI32" s="86"/>
      <c r="BJ32" s="159"/>
      <c r="BK32" s="84"/>
      <c r="BL32" s="84"/>
      <c r="BM32" s="84"/>
      <c r="BN32" s="84"/>
      <c r="BO32" s="84"/>
      <c r="BP32" s="84"/>
      <c r="BQ32" s="84"/>
      <c r="BR32" s="84"/>
      <c r="BS32" s="83"/>
      <c r="BT32" s="1"/>
      <c r="BU32" s="1"/>
      <c r="BV32" s="1"/>
      <c r="CA32" s="154"/>
      <c r="CB32" s="155"/>
      <c r="CC32" s="156"/>
      <c r="CD32" s="157"/>
      <c r="CE32" s="158"/>
      <c r="CF32" s="154"/>
      <c r="CG32" s="8">
        <f t="shared" si="1"/>
        <v>0</v>
      </c>
      <c r="CH32" s="8"/>
      <c r="CI32" s="160"/>
      <c r="CJ32" s="104"/>
    </row>
    <row r="33" spans="1:88" ht="16.5" customHeight="1" x14ac:dyDescent="0.15">
      <c r="A33" s="854"/>
      <c r="B33" s="855"/>
      <c r="C33" s="764" t="s">
        <v>885</v>
      </c>
      <c r="D33" s="764"/>
      <c r="E33" s="764"/>
      <c r="F33" s="764"/>
      <c r="G33" s="764"/>
      <c r="H33" s="764"/>
      <c r="I33" s="764"/>
      <c r="J33" s="764"/>
      <c r="K33" s="764"/>
      <c r="L33" s="765" t="s">
        <v>691</v>
      </c>
      <c r="M33" s="766"/>
      <c r="N33" s="766"/>
      <c r="O33" s="766"/>
      <c r="P33" s="766"/>
      <c r="Q33" s="766"/>
      <c r="R33" s="766"/>
      <c r="S33" s="766"/>
      <c r="T33" s="766"/>
      <c r="U33" s="766"/>
      <c r="V33" s="766"/>
      <c r="W33" s="767"/>
      <c r="X33" s="765" t="s">
        <v>692</v>
      </c>
      <c r="Y33" s="766"/>
      <c r="Z33" s="766"/>
      <c r="AA33" s="766"/>
      <c r="AB33" s="766"/>
      <c r="AC33" s="766"/>
      <c r="AD33" s="766"/>
      <c r="AE33" s="766"/>
      <c r="AF33" s="767"/>
      <c r="AG33" s="765" t="s">
        <v>693</v>
      </c>
      <c r="AH33" s="766"/>
      <c r="AI33" s="766"/>
      <c r="AJ33" s="766"/>
      <c r="AK33" s="766"/>
      <c r="AL33" s="766"/>
      <c r="AM33" s="766"/>
      <c r="AN33" s="766"/>
      <c r="AO33" s="768"/>
      <c r="AQ33" s="165"/>
      <c r="AR33" s="84"/>
      <c r="AS33" s="84"/>
      <c r="AT33" s="84"/>
      <c r="AU33" s="84"/>
      <c r="AV33" s="84"/>
      <c r="AW33" s="84"/>
      <c r="AX33" s="84"/>
      <c r="AY33" s="84"/>
      <c r="AZ33" s="91"/>
      <c r="BA33" s="84"/>
      <c r="BB33" s="84"/>
      <c r="BC33" s="84"/>
      <c r="BD33" s="84"/>
      <c r="BE33" s="84"/>
      <c r="BF33" s="84"/>
      <c r="BG33" s="84"/>
      <c r="BH33" s="84"/>
      <c r="BI33" s="84"/>
      <c r="BJ33" s="96"/>
      <c r="BK33" s="84"/>
      <c r="BL33" s="84"/>
      <c r="BM33" s="84"/>
      <c r="BN33" s="84"/>
      <c r="BO33" s="84"/>
      <c r="BP33" s="84"/>
      <c r="BQ33" s="84"/>
      <c r="BR33" s="84"/>
      <c r="BS33" s="83"/>
      <c r="BT33" s="1"/>
      <c r="BU33" s="1"/>
      <c r="BV33" s="1"/>
      <c r="CA33" s="154"/>
      <c r="CB33" s="155"/>
      <c r="CC33" s="156"/>
      <c r="CD33" s="157"/>
      <c r="CE33" s="158"/>
      <c r="CF33" s="154"/>
      <c r="CG33" s="8">
        <f t="shared" si="1"/>
        <v>0</v>
      </c>
      <c r="CH33" s="8"/>
      <c r="CI33" s="160"/>
      <c r="CJ33" s="104"/>
    </row>
    <row r="34" spans="1:88" ht="16.5" customHeight="1" x14ac:dyDescent="0.15">
      <c r="A34" s="854"/>
      <c r="B34" s="855"/>
      <c r="C34" s="764"/>
      <c r="D34" s="764"/>
      <c r="E34" s="764"/>
      <c r="F34" s="764"/>
      <c r="G34" s="764"/>
      <c r="H34" s="764"/>
      <c r="I34" s="764"/>
      <c r="J34" s="764"/>
      <c r="K34" s="764"/>
      <c r="L34" s="769" t="s">
        <v>408</v>
      </c>
      <c r="M34" s="769"/>
      <c r="N34" s="769"/>
      <c r="O34" s="769"/>
      <c r="P34" s="770" t="s">
        <v>409</v>
      </c>
      <c r="Q34" s="769"/>
      <c r="R34" s="769"/>
      <c r="S34" s="771"/>
      <c r="T34" s="769" t="s">
        <v>694</v>
      </c>
      <c r="U34" s="769"/>
      <c r="V34" s="769"/>
      <c r="W34" s="771"/>
      <c r="X34" s="772" t="s">
        <v>408</v>
      </c>
      <c r="Y34" s="773"/>
      <c r="Z34" s="774"/>
      <c r="AA34" s="775" t="s">
        <v>409</v>
      </c>
      <c r="AB34" s="773"/>
      <c r="AC34" s="774"/>
      <c r="AD34" s="775" t="s">
        <v>694</v>
      </c>
      <c r="AE34" s="773"/>
      <c r="AF34" s="776"/>
      <c r="AG34" s="772" t="s">
        <v>408</v>
      </c>
      <c r="AH34" s="773"/>
      <c r="AI34" s="774"/>
      <c r="AJ34" s="775" t="s">
        <v>409</v>
      </c>
      <c r="AK34" s="773"/>
      <c r="AL34" s="774"/>
      <c r="AM34" s="775" t="s">
        <v>694</v>
      </c>
      <c r="AN34" s="773"/>
      <c r="AO34" s="777"/>
      <c r="AQ34" s="165"/>
      <c r="AR34" s="84"/>
      <c r="AS34" s="84"/>
      <c r="AT34" s="84"/>
      <c r="AU34" s="84"/>
      <c r="AV34" s="84"/>
      <c r="AW34" s="84"/>
      <c r="AX34" s="84"/>
      <c r="AY34" s="84"/>
      <c r="AZ34" s="91"/>
      <c r="BA34" s="84"/>
      <c r="BB34" s="84"/>
      <c r="BC34" s="84"/>
      <c r="BD34" s="84"/>
      <c r="BE34" s="84"/>
      <c r="BF34" s="84"/>
      <c r="BG34" s="84"/>
      <c r="BH34" s="84"/>
      <c r="BI34" s="84"/>
      <c r="BJ34" s="96"/>
      <c r="BK34" s="84"/>
      <c r="BL34" s="84"/>
      <c r="BM34" s="84"/>
      <c r="BN34" s="84"/>
      <c r="BO34" s="84"/>
      <c r="BP34" s="84"/>
      <c r="BQ34" s="84"/>
      <c r="BR34" s="84"/>
      <c r="BS34" s="83"/>
      <c r="BT34" s="1"/>
      <c r="BU34" s="1"/>
      <c r="BV34" s="1"/>
      <c r="CA34" s="154"/>
      <c r="CB34" s="155"/>
      <c r="CC34" s="156"/>
      <c r="CD34" s="157"/>
      <c r="CE34" s="158"/>
      <c r="CF34" s="154"/>
      <c r="CG34" s="8">
        <f t="shared" si="1"/>
        <v>0</v>
      </c>
      <c r="CH34" s="8"/>
      <c r="CI34" s="160"/>
      <c r="CJ34" s="104"/>
    </row>
    <row r="35" spans="1:88" ht="16.5" customHeight="1" x14ac:dyDescent="0.15">
      <c r="A35" s="854"/>
      <c r="B35" s="855"/>
      <c r="C35" s="778" t="s">
        <v>702</v>
      </c>
      <c r="D35" s="678"/>
      <c r="E35" s="678"/>
      <c r="F35" s="678"/>
      <c r="G35" s="678"/>
      <c r="H35" s="678"/>
      <c r="I35" s="678"/>
      <c r="J35" s="678"/>
      <c r="K35" s="779"/>
      <c r="L35" s="736"/>
      <c r="M35" s="737"/>
      <c r="N35" s="737"/>
      <c r="O35" s="116" t="s">
        <v>695</v>
      </c>
      <c r="P35" s="738"/>
      <c r="Q35" s="737"/>
      <c r="R35" s="737"/>
      <c r="S35" s="117" t="s">
        <v>695</v>
      </c>
      <c r="T35" s="739" t="str">
        <f>IF(SUM(L35,P35)=0,"",SUM(L35,P35))</f>
        <v/>
      </c>
      <c r="U35" s="740"/>
      <c r="V35" s="740"/>
      <c r="W35" s="118" t="s">
        <v>695</v>
      </c>
      <c r="X35" s="736"/>
      <c r="Y35" s="737"/>
      <c r="Z35" s="117" t="s">
        <v>695</v>
      </c>
      <c r="AA35" s="751"/>
      <c r="AB35" s="752"/>
      <c r="AC35" s="117" t="s">
        <v>695</v>
      </c>
      <c r="AD35" s="743" t="str">
        <f>IF(SUM(X35,AA35)=0,"",SUM(X35,AA35))</f>
        <v/>
      </c>
      <c r="AE35" s="744"/>
      <c r="AF35" s="119" t="s">
        <v>695</v>
      </c>
      <c r="AG35" s="736"/>
      <c r="AH35" s="737"/>
      <c r="AI35" s="117" t="s">
        <v>695</v>
      </c>
      <c r="AJ35" s="738"/>
      <c r="AK35" s="737"/>
      <c r="AL35" s="117" t="s">
        <v>695</v>
      </c>
      <c r="AM35" s="743" t="str">
        <f>IF(SUM(AG35,AJ35)=0,"",SUM(AG35,AJ35))</f>
        <v/>
      </c>
      <c r="AN35" s="744"/>
      <c r="AO35" s="120" t="s">
        <v>695</v>
      </c>
      <c r="AQ35" s="165"/>
      <c r="AR35" s="84"/>
      <c r="AS35" s="84"/>
      <c r="AT35" s="84"/>
      <c r="AU35" s="84"/>
      <c r="AV35" s="84"/>
      <c r="AW35" s="84"/>
      <c r="AX35" s="84"/>
      <c r="AY35" s="84"/>
      <c r="AZ35" s="91"/>
      <c r="BA35" s="84"/>
      <c r="BB35" s="84"/>
      <c r="BC35" s="84"/>
      <c r="BD35" s="84"/>
      <c r="BE35" s="84"/>
      <c r="BF35" s="84"/>
      <c r="BG35" s="84"/>
      <c r="BH35" s="84"/>
      <c r="BI35" s="84"/>
      <c r="BJ35" s="96"/>
      <c r="BK35" s="84"/>
      <c r="BL35" s="91"/>
      <c r="BM35" s="91"/>
      <c r="BN35" s="91"/>
      <c r="BO35" s="91"/>
      <c r="BP35" s="84"/>
      <c r="BQ35" s="84"/>
      <c r="BR35" s="84"/>
      <c r="BS35" s="83"/>
      <c r="BT35" s="1"/>
      <c r="BU35" s="1"/>
      <c r="BV35" s="1"/>
      <c r="CA35" s="154"/>
      <c r="CB35" s="155"/>
      <c r="CC35" s="156"/>
      <c r="CD35" s="157"/>
      <c r="CE35" s="158"/>
      <c r="CF35" s="154"/>
      <c r="CG35" s="8">
        <f t="shared" si="1"/>
        <v>0</v>
      </c>
      <c r="CH35" s="8"/>
      <c r="CI35" s="160"/>
      <c r="CJ35" s="104"/>
    </row>
    <row r="36" spans="1:88" ht="16.5" customHeight="1" x14ac:dyDescent="0.15">
      <c r="A36" s="854"/>
      <c r="B36" s="855"/>
      <c r="C36" s="784"/>
      <c r="D36" s="785"/>
      <c r="E36" s="785"/>
      <c r="F36" s="785"/>
      <c r="G36" s="785"/>
      <c r="H36" s="785"/>
      <c r="I36" s="785"/>
      <c r="J36" s="782" t="s">
        <v>741</v>
      </c>
      <c r="K36" s="783"/>
      <c r="L36" s="749"/>
      <c r="M36" s="742"/>
      <c r="N36" s="742"/>
      <c r="O36" s="121" t="s">
        <v>695</v>
      </c>
      <c r="P36" s="741"/>
      <c r="Q36" s="742"/>
      <c r="R36" s="742"/>
      <c r="S36" s="122" t="s">
        <v>695</v>
      </c>
      <c r="T36" s="739" t="str">
        <f t="shared" ref="T36:T43" si="2">IF(SUM(L36,P36)=0,"",SUM(L36,P36))</f>
        <v/>
      </c>
      <c r="U36" s="740"/>
      <c r="V36" s="740"/>
      <c r="W36" s="123" t="s">
        <v>695</v>
      </c>
      <c r="X36" s="749"/>
      <c r="Y36" s="742"/>
      <c r="Z36" s="122" t="s">
        <v>695</v>
      </c>
      <c r="AA36" s="763"/>
      <c r="AB36" s="741"/>
      <c r="AC36" s="122" t="s">
        <v>695</v>
      </c>
      <c r="AD36" s="743" t="str">
        <f t="shared" ref="AD36:AD43" si="3">IF(SUM(X36,AA36)=0,"",SUM(X36,AA36))</f>
        <v/>
      </c>
      <c r="AE36" s="744"/>
      <c r="AF36" s="124" t="s">
        <v>695</v>
      </c>
      <c r="AG36" s="749"/>
      <c r="AH36" s="742"/>
      <c r="AI36" s="122" t="s">
        <v>695</v>
      </c>
      <c r="AJ36" s="741"/>
      <c r="AK36" s="742"/>
      <c r="AL36" s="122" t="s">
        <v>695</v>
      </c>
      <c r="AM36" s="743" t="str">
        <f t="shared" ref="AM36:AM44" si="4">IF(SUM(AG36,AJ36)=0,"",SUM(AG36,AJ36))</f>
        <v/>
      </c>
      <c r="AN36" s="744"/>
      <c r="AO36" s="125" t="s">
        <v>695</v>
      </c>
      <c r="AQ36" s="165"/>
      <c r="AR36" s="84"/>
      <c r="AS36" s="84"/>
      <c r="AT36" s="84"/>
      <c r="AU36" s="84"/>
      <c r="AV36" s="84"/>
      <c r="AW36" s="84"/>
      <c r="AX36" s="84"/>
      <c r="AY36" s="84"/>
      <c r="AZ36" s="91"/>
      <c r="BA36" s="84"/>
      <c r="BB36" s="84"/>
      <c r="BC36" s="84"/>
      <c r="BD36" s="84"/>
      <c r="BE36" s="84"/>
      <c r="BF36" s="84"/>
      <c r="BG36" s="84"/>
      <c r="BH36" s="84"/>
      <c r="BI36" s="84"/>
      <c r="BJ36" s="96"/>
      <c r="BK36" s="84"/>
      <c r="BL36" s="91"/>
      <c r="BM36" s="91"/>
      <c r="BN36" s="91"/>
      <c r="BO36" s="91"/>
      <c r="BP36" s="84"/>
      <c r="BQ36" s="84"/>
      <c r="BR36" s="84"/>
      <c r="BS36" s="83"/>
      <c r="BT36" s="1"/>
      <c r="BU36" s="1"/>
      <c r="BV36" s="1"/>
      <c r="CA36" s="154"/>
      <c r="CB36" s="155"/>
      <c r="CC36" s="156"/>
      <c r="CD36" s="157"/>
      <c r="CE36" s="158"/>
      <c r="CF36" s="154"/>
      <c r="CG36" s="8">
        <f t="shared" si="1"/>
        <v>0</v>
      </c>
      <c r="CH36" s="8"/>
      <c r="CI36" s="160"/>
      <c r="CJ36" s="104"/>
    </row>
    <row r="37" spans="1:88" ht="16.5" customHeight="1" x14ac:dyDescent="0.15">
      <c r="A37" s="854"/>
      <c r="B37" s="855"/>
      <c r="C37" s="784"/>
      <c r="D37" s="785"/>
      <c r="E37" s="785"/>
      <c r="F37" s="785"/>
      <c r="G37" s="785"/>
      <c r="H37" s="785"/>
      <c r="I37" s="785"/>
      <c r="J37" s="782" t="s">
        <v>741</v>
      </c>
      <c r="K37" s="783"/>
      <c r="L37" s="736"/>
      <c r="M37" s="737"/>
      <c r="N37" s="737"/>
      <c r="O37" s="116" t="s">
        <v>695</v>
      </c>
      <c r="P37" s="738"/>
      <c r="Q37" s="737"/>
      <c r="R37" s="737"/>
      <c r="S37" s="117" t="s">
        <v>695</v>
      </c>
      <c r="T37" s="739" t="str">
        <f t="shared" si="2"/>
        <v/>
      </c>
      <c r="U37" s="740"/>
      <c r="V37" s="740"/>
      <c r="W37" s="118" t="s">
        <v>695</v>
      </c>
      <c r="X37" s="736"/>
      <c r="Y37" s="737"/>
      <c r="Z37" s="117" t="s">
        <v>695</v>
      </c>
      <c r="AA37" s="741"/>
      <c r="AB37" s="742"/>
      <c r="AC37" s="117" t="s">
        <v>695</v>
      </c>
      <c r="AD37" s="743" t="str">
        <f t="shared" si="3"/>
        <v/>
      </c>
      <c r="AE37" s="744"/>
      <c r="AF37" s="119" t="s">
        <v>695</v>
      </c>
      <c r="AG37" s="736"/>
      <c r="AH37" s="737"/>
      <c r="AI37" s="117" t="s">
        <v>695</v>
      </c>
      <c r="AJ37" s="738"/>
      <c r="AK37" s="737"/>
      <c r="AL37" s="117" t="s">
        <v>695</v>
      </c>
      <c r="AM37" s="743" t="str">
        <f t="shared" si="4"/>
        <v/>
      </c>
      <c r="AN37" s="744"/>
      <c r="AO37" s="120" t="s">
        <v>695</v>
      </c>
      <c r="AQ37" s="165"/>
      <c r="AR37" s="84"/>
      <c r="AS37" s="84"/>
      <c r="AT37" s="84"/>
      <c r="AU37" s="84"/>
      <c r="AV37" s="84"/>
      <c r="AW37" s="84"/>
      <c r="AX37" s="84"/>
      <c r="AY37" s="84"/>
      <c r="AZ37" s="91"/>
      <c r="BA37" s="84"/>
      <c r="BB37" s="84"/>
      <c r="BC37" s="84"/>
      <c r="BD37" s="84"/>
      <c r="BE37" s="84"/>
      <c r="BF37" s="84"/>
      <c r="BG37" s="84"/>
      <c r="BH37" s="84"/>
      <c r="BI37" s="84"/>
      <c r="BJ37" s="96"/>
      <c r="BK37" s="84"/>
      <c r="BL37" s="84"/>
      <c r="BM37" s="84"/>
      <c r="BN37" s="84"/>
      <c r="BO37" s="84"/>
      <c r="BP37" s="84"/>
      <c r="BQ37" s="84"/>
      <c r="BR37" s="84"/>
      <c r="BS37" s="83"/>
      <c r="BT37" s="1"/>
      <c r="BU37" s="1"/>
      <c r="BV37" s="1"/>
      <c r="CA37" s="154"/>
      <c r="CB37" s="155"/>
      <c r="CC37" s="156"/>
      <c r="CD37" s="157"/>
      <c r="CE37" s="158"/>
      <c r="CF37" s="154"/>
      <c r="CG37" s="8">
        <f t="shared" si="1"/>
        <v>0</v>
      </c>
      <c r="CH37" s="8"/>
      <c r="CI37" s="160"/>
      <c r="CJ37" s="104"/>
    </row>
    <row r="38" spans="1:88" ht="16.5" customHeight="1" x14ac:dyDescent="0.15">
      <c r="A38" s="854"/>
      <c r="B38" s="855"/>
      <c r="C38" s="784"/>
      <c r="D38" s="785"/>
      <c r="E38" s="785"/>
      <c r="F38" s="785"/>
      <c r="G38" s="785"/>
      <c r="H38" s="785"/>
      <c r="I38" s="785"/>
      <c r="J38" s="782" t="s">
        <v>741</v>
      </c>
      <c r="K38" s="783"/>
      <c r="L38" s="749"/>
      <c r="M38" s="742"/>
      <c r="N38" s="742"/>
      <c r="O38" s="121" t="s">
        <v>695</v>
      </c>
      <c r="P38" s="741"/>
      <c r="Q38" s="742"/>
      <c r="R38" s="742"/>
      <c r="S38" s="122" t="s">
        <v>695</v>
      </c>
      <c r="T38" s="739" t="str">
        <f t="shared" si="2"/>
        <v/>
      </c>
      <c r="U38" s="740"/>
      <c r="V38" s="740"/>
      <c r="W38" s="123" t="s">
        <v>695</v>
      </c>
      <c r="X38" s="749"/>
      <c r="Y38" s="742"/>
      <c r="Z38" s="122" t="s">
        <v>695</v>
      </c>
      <c r="AA38" s="741"/>
      <c r="AB38" s="742"/>
      <c r="AC38" s="122" t="s">
        <v>695</v>
      </c>
      <c r="AD38" s="743" t="str">
        <f t="shared" si="3"/>
        <v/>
      </c>
      <c r="AE38" s="744"/>
      <c r="AF38" s="124" t="s">
        <v>695</v>
      </c>
      <c r="AG38" s="749"/>
      <c r="AH38" s="742"/>
      <c r="AI38" s="122" t="s">
        <v>695</v>
      </c>
      <c r="AJ38" s="741"/>
      <c r="AK38" s="742"/>
      <c r="AL38" s="122" t="s">
        <v>695</v>
      </c>
      <c r="AM38" s="743" t="str">
        <f t="shared" si="4"/>
        <v/>
      </c>
      <c r="AN38" s="744"/>
      <c r="AO38" s="125" t="s">
        <v>695</v>
      </c>
      <c r="AQ38" s="165"/>
      <c r="AR38" s="84"/>
      <c r="AS38" s="84"/>
      <c r="AT38" s="84"/>
      <c r="AU38" s="84"/>
      <c r="AV38" s="84"/>
      <c r="AW38" s="84"/>
      <c r="AX38" s="84"/>
      <c r="AY38" s="84"/>
      <c r="AZ38" s="91"/>
      <c r="BA38" s="84"/>
      <c r="BB38" s="84"/>
      <c r="BC38" s="84"/>
      <c r="BD38" s="84"/>
      <c r="BE38" s="84"/>
      <c r="BF38" s="84"/>
      <c r="BG38" s="84"/>
      <c r="BH38" s="84"/>
      <c r="BI38" s="84"/>
      <c r="BJ38" s="96"/>
      <c r="BK38" s="84"/>
      <c r="BL38" s="84"/>
      <c r="BM38" s="84"/>
      <c r="BN38" s="84"/>
      <c r="BO38" s="84"/>
      <c r="BP38" s="84"/>
      <c r="BQ38" s="84"/>
      <c r="BR38" s="84"/>
      <c r="BS38" s="83"/>
      <c r="BT38" s="1"/>
      <c r="BU38" s="1"/>
      <c r="BV38" s="1"/>
      <c r="CA38" s="154"/>
      <c r="CB38" s="155"/>
      <c r="CC38" s="156"/>
      <c r="CD38" s="157"/>
      <c r="CE38" s="158"/>
      <c r="CF38" s="154"/>
      <c r="CG38" s="8">
        <f t="shared" si="1"/>
        <v>0</v>
      </c>
      <c r="CH38" s="8"/>
      <c r="CI38" s="160"/>
      <c r="CJ38" s="104"/>
    </row>
    <row r="39" spans="1:88" ht="16.5" customHeight="1" x14ac:dyDescent="0.15">
      <c r="A39" s="854"/>
      <c r="B39" s="855"/>
      <c r="C39" s="784"/>
      <c r="D39" s="785"/>
      <c r="E39" s="785"/>
      <c r="F39" s="785"/>
      <c r="G39" s="785"/>
      <c r="H39" s="785"/>
      <c r="I39" s="785"/>
      <c r="J39" s="782" t="s">
        <v>741</v>
      </c>
      <c r="K39" s="783"/>
      <c r="L39" s="749"/>
      <c r="M39" s="742"/>
      <c r="N39" s="742"/>
      <c r="O39" s="121" t="s">
        <v>695</v>
      </c>
      <c r="P39" s="741"/>
      <c r="Q39" s="742"/>
      <c r="R39" s="742"/>
      <c r="S39" s="122" t="s">
        <v>695</v>
      </c>
      <c r="T39" s="739" t="str">
        <f t="shared" si="2"/>
        <v/>
      </c>
      <c r="U39" s="740"/>
      <c r="V39" s="740"/>
      <c r="W39" s="123" t="s">
        <v>695</v>
      </c>
      <c r="X39" s="749"/>
      <c r="Y39" s="742"/>
      <c r="Z39" s="122" t="s">
        <v>695</v>
      </c>
      <c r="AA39" s="741"/>
      <c r="AB39" s="742"/>
      <c r="AC39" s="122" t="s">
        <v>695</v>
      </c>
      <c r="AD39" s="743" t="str">
        <f t="shared" si="3"/>
        <v/>
      </c>
      <c r="AE39" s="744"/>
      <c r="AF39" s="124" t="s">
        <v>695</v>
      </c>
      <c r="AG39" s="749"/>
      <c r="AH39" s="742"/>
      <c r="AI39" s="122" t="s">
        <v>695</v>
      </c>
      <c r="AJ39" s="741"/>
      <c r="AK39" s="742"/>
      <c r="AL39" s="122" t="s">
        <v>695</v>
      </c>
      <c r="AM39" s="743" t="str">
        <f t="shared" si="4"/>
        <v/>
      </c>
      <c r="AN39" s="744"/>
      <c r="AO39" s="125" t="s">
        <v>695</v>
      </c>
      <c r="AQ39" s="165"/>
      <c r="AR39" s="84"/>
      <c r="AS39" s="84"/>
      <c r="AT39" s="84"/>
      <c r="AU39" s="84"/>
      <c r="AV39" s="84"/>
      <c r="AW39" s="84"/>
      <c r="AX39" s="84"/>
      <c r="AY39" s="84"/>
      <c r="AZ39" s="91"/>
      <c r="BA39" s="84"/>
      <c r="BB39" s="84"/>
      <c r="BC39" s="84"/>
      <c r="BD39" s="84"/>
      <c r="BE39" s="84"/>
      <c r="BF39" s="84"/>
      <c r="BG39" s="84"/>
      <c r="BH39" s="84"/>
      <c r="BI39" s="84"/>
      <c r="BJ39" s="96"/>
      <c r="BK39" s="84"/>
      <c r="BL39" s="84"/>
      <c r="BM39" s="84"/>
      <c r="BN39" s="84"/>
      <c r="BO39" s="84"/>
      <c r="BP39" s="84"/>
      <c r="BQ39" s="84"/>
      <c r="BR39" s="84"/>
      <c r="BS39" s="83"/>
      <c r="BT39" s="1"/>
      <c r="BU39" s="1"/>
      <c r="BV39" s="1"/>
      <c r="CA39" s="154"/>
      <c r="CB39" s="155"/>
      <c r="CC39" s="156"/>
      <c r="CD39" s="157"/>
      <c r="CE39" s="158"/>
      <c r="CF39" s="154"/>
      <c r="CG39" s="8">
        <f t="shared" si="1"/>
        <v>0</v>
      </c>
      <c r="CH39" s="8"/>
      <c r="CI39" s="160"/>
      <c r="CJ39" s="104"/>
    </row>
    <row r="40" spans="1:88" ht="16.5" customHeight="1" x14ac:dyDescent="0.15">
      <c r="A40" s="854"/>
      <c r="B40" s="855"/>
      <c r="C40" s="784"/>
      <c r="D40" s="785"/>
      <c r="E40" s="785"/>
      <c r="F40" s="785"/>
      <c r="G40" s="785"/>
      <c r="H40" s="785"/>
      <c r="I40" s="785"/>
      <c r="J40" s="782" t="s">
        <v>741</v>
      </c>
      <c r="K40" s="783"/>
      <c r="L40" s="749"/>
      <c r="M40" s="742"/>
      <c r="N40" s="742"/>
      <c r="O40" s="121" t="s">
        <v>695</v>
      </c>
      <c r="P40" s="741"/>
      <c r="Q40" s="742"/>
      <c r="R40" s="742"/>
      <c r="S40" s="122" t="s">
        <v>695</v>
      </c>
      <c r="T40" s="739" t="str">
        <f t="shared" si="2"/>
        <v/>
      </c>
      <c r="U40" s="740"/>
      <c r="V40" s="740"/>
      <c r="W40" s="123" t="s">
        <v>695</v>
      </c>
      <c r="X40" s="749"/>
      <c r="Y40" s="742"/>
      <c r="Z40" s="122" t="s">
        <v>695</v>
      </c>
      <c r="AA40" s="741"/>
      <c r="AB40" s="742"/>
      <c r="AC40" s="122" t="s">
        <v>695</v>
      </c>
      <c r="AD40" s="743" t="str">
        <f t="shared" si="3"/>
        <v/>
      </c>
      <c r="AE40" s="744"/>
      <c r="AF40" s="124" t="s">
        <v>695</v>
      </c>
      <c r="AG40" s="749"/>
      <c r="AH40" s="742"/>
      <c r="AI40" s="122" t="s">
        <v>695</v>
      </c>
      <c r="AJ40" s="741"/>
      <c r="AK40" s="742"/>
      <c r="AL40" s="122" t="s">
        <v>695</v>
      </c>
      <c r="AM40" s="743" t="str">
        <f t="shared" si="4"/>
        <v/>
      </c>
      <c r="AN40" s="744"/>
      <c r="AO40" s="125" t="s">
        <v>695</v>
      </c>
      <c r="AQ40" s="165"/>
      <c r="AR40" s="84"/>
      <c r="AS40" s="84"/>
      <c r="AT40" s="84"/>
      <c r="AU40" s="84"/>
      <c r="AV40" s="84"/>
      <c r="AW40" s="84"/>
      <c r="AX40" s="84"/>
      <c r="AY40" s="84"/>
      <c r="AZ40" s="91"/>
      <c r="BA40" s="84"/>
      <c r="BB40" s="84"/>
      <c r="BC40" s="84"/>
      <c r="BD40" s="84"/>
      <c r="BE40" s="84"/>
      <c r="BF40" s="84"/>
      <c r="BG40" s="84"/>
      <c r="BH40" s="84"/>
      <c r="BI40" s="84"/>
      <c r="BJ40" s="96"/>
      <c r="BK40" s="84"/>
      <c r="BL40" s="84"/>
      <c r="BM40" s="84"/>
      <c r="BN40" s="84"/>
      <c r="BO40" s="84"/>
      <c r="BP40" s="84"/>
      <c r="BQ40" s="84"/>
      <c r="BR40" s="84"/>
      <c r="BS40" s="83"/>
      <c r="BT40" s="1"/>
      <c r="BU40" s="1"/>
      <c r="BV40" s="1"/>
      <c r="CA40" s="154"/>
      <c r="CB40" s="155"/>
      <c r="CC40" s="156"/>
      <c r="CD40" s="157"/>
      <c r="CE40" s="158"/>
      <c r="CF40" s="154"/>
      <c r="CG40" s="8">
        <f t="shared" si="1"/>
        <v>0</v>
      </c>
      <c r="CH40" s="8"/>
      <c r="CI40" s="160"/>
      <c r="CJ40" s="104"/>
    </row>
    <row r="41" spans="1:88" ht="16.5" customHeight="1" x14ac:dyDescent="0.15">
      <c r="A41" s="854"/>
      <c r="B41" s="855"/>
      <c r="C41" s="784"/>
      <c r="D41" s="785"/>
      <c r="E41" s="785"/>
      <c r="F41" s="785"/>
      <c r="G41" s="785"/>
      <c r="H41" s="785"/>
      <c r="I41" s="785"/>
      <c r="J41" s="782" t="s">
        <v>741</v>
      </c>
      <c r="K41" s="783"/>
      <c r="L41" s="749"/>
      <c r="M41" s="742"/>
      <c r="N41" s="742"/>
      <c r="O41" s="121" t="s">
        <v>695</v>
      </c>
      <c r="P41" s="741"/>
      <c r="Q41" s="742"/>
      <c r="R41" s="742"/>
      <c r="S41" s="122" t="s">
        <v>695</v>
      </c>
      <c r="T41" s="739" t="str">
        <f t="shared" si="2"/>
        <v/>
      </c>
      <c r="U41" s="740"/>
      <c r="V41" s="740"/>
      <c r="W41" s="123" t="s">
        <v>695</v>
      </c>
      <c r="X41" s="749"/>
      <c r="Y41" s="742"/>
      <c r="Z41" s="122" t="s">
        <v>695</v>
      </c>
      <c r="AA41" s="741"/>
      <c r="AB41" s="742"/>
      <c r="AC41" s="122" t="s">
        <v>695</v>
      </c>
      <c r="AD41" s="743" t="str">
        <f t="shared" si="3"/>
        <v/>
      </c>
      <c r="AE41" s="744"/>
      <c r="AF41" s="124" t="s">
        <v>695</v>
      </c>
      <c r="AG41" s="749"/>
      <c r="AH41" s="742"/>
      <c r="AI41" s="122" t="s">
        <v>695</v>
      </c>
      <c r="AJ41" s="741"/>
      <c r="AK41" s="742"/>
      <c r="AL41" s="122" t="s">
        <v>695</v>
      </c>
      <c r="AM41" s="743" t="str">
        <f t="shared" si="4"/>
        <v/>
      </c>
      <c r="AN41" s="744"/>
      <c r="AO41" s="125" t="s">
        <v>695</v>
      </c>
      <c r="AQ41" s="165"/>
      <c r="AR41" s="84"/>
      <c r="AS41" s="84"/>
      <c r="AT41" s="84"/>
      <c r="AU41" s="84"/>
      <c r="AV41" s="84"/>
      <c r="AW41" s="84"/>
      <c r="AX41" s="84"/>
      <c r="AY41" s="84"/>
      <c r="AZ41" s="91"/>
      <c r="BA41" s="84"/>
      <c r="BB41" s="84"/>
      <c r="BC41" s="84"/>
      <c r="BD41" s="84"/>
      <c r="BE41" s="84"/>
      <c r="BF41" s="84"/>
      <c r="BG41" s="84"/>
      <c r="BH41" s="84"/>
      <c r="BI41" s="84"/>
      <c r="BJ41" s="96"/>
      <c r="BK41" s="84"/>
      <c r="BL41" s="84"/>
      <c r="BM41" s="84"/>
      <c r="BN41" s="84"/>
      <c r="BO41" s="84"/>
      <c r="BP41" s="84"/>
      <c r="BQ41" s="84"/>
      <c r="BR41" s="84"/>
      <c r="BS41" s="83"/>
      <c r="BT41" s="1"/>
      <c r="BU41" s="1"/>
      <c r="BV41" s="1"/>
      <c r="CA41" s="154"/>
      <c r="CB41" s="155"/>
      <c r="CC41" s="156"/>
      <c r="CD41" s="157"/>
      <c r="CE41" s="158"/>
      <c r="CF41" s="154"/>
      <c r="CG41" s="8">
        <f t="shared" si="1"/>
        <v>0</v>
      </c>
      <c r="CH41" s="8"/>
      <c r="CI41" s="160"/>
      <c r="CJ41" s="104"/>
    </row>
    <row r="42" spans="1:88" ht="16.5" customHeight="1" x14ac:dyDescent="0.15">
      <c r="A42" s="854"/>
      <c r="B42" s="855"/>
      <c r="C42" s="784"/>
      <c r="D42" s="785"/>
      <c r="E42" s="785"/>
      <c r="F42" s="785"/>
      <c r="G42" s="785"/>
      <c r="H42" s="785"/>
      <c r="I42" s="785"/>
      <c r="J42" s="782" t="s">
        <v>741</v>
      </c>
      <c r="K42" s="783"/>
      <c r="L42" s="749"/>
      <c r="M42" s="742"/>
      <c r="N42" s="742"/>
      <c r="O42" s="121" t="s">
        <v>695</v>
      </c>
      <c r="P42" s="741"/>
      <c r="Q42" s="742"/>
      <c r="R42" s="742"/>
      <c r="S42" s="122" t="s">
        <v>695</v>
      </c>
      <c r="T42" s="739" t="str">
        <f t="shared" si="2"/>
        <v/>
      </c>
      <c r="U42" s="740"/>
      <c r="V42" s="740"/>
      <c r="W42" s="123" t="s">
        <v>695</v>
      </c>
      <c r="X42" s="749"/>
      <c r="Y42" s="742"/>
      <c r="Z42" s="122" t="s">
        <v>695</v>
      </c>
      <c r="AA42" s="741"/>
      <c r="AB42" s="742"/>
      <c r="AC42" s="122" t="s">
        <v>695</v>
      </c>
      <c r="AD42" s="743" t="str">
        <f t="shared" si="3"/>
        <v/>
      </c>
      <c r="AE42" s="744"/>
      <c r="AF42" s="124" t="s">
        <v>695</v>
      </c>
      <c r="AG42" s="749"/>
      <c r="AH42" s="742"/>
      <c r="AI42" s="122" t="s">
        <v>695</v>
      </c>
      <c r="AJ42" s="741"/>
      <c r="AK42" s="742"/>
      <c r="AL42" s="122" t="s">
        <v>695</v>
      </c>
      <c r="AM42" s="743" t="str">
        <f t="shared" si="4"/>
        <v/>
      </c>
      <c r="AN42" s="744"/>
      <c r="AO42" s="125" t="s">
        <v>695</v>
      </c>
      <c r="AQ42" s="165"/>
      <c r="AR42" s="84"/>
      <c r="AS42" s="84"/>
      <c r="AT42" s="84"/>
      <c r="AU42" s="84"/>
      <c r="AV42" s="84"/>
      <c r="AW42" s="84"/>
      <c r="AX42" s="84"/>
      <c r="AY42" s="84"/>
      <c r="AZ42" s="91"/>
      <c r="BA42" s="84"/>
      <c r="BB42" s="84"/>
      <c r="BC42" s="84"/>
      <c r="BD42" s="84"/>
      <c r="BE42" s="84"/>
      <c r="BF42" s="84"/>
      <c r="BG42" s="84"/>
      <c r="BH42" s="84"/>
      <c r="BI42" s="84"/>
      <c r="BJ42" s="96"/>
      <c r="BK42" s="84"/>
      <c r="BL42" s="84"/>
      <c r="BM42" s="84"/>
      <c r="BN42" s="84"/>
      <c r="BO42" s="84"/>
      <c r="BP42" s="84"/>
      <c r="BQ42" s="84"/>
      <c r="BR42" s="84"/>
      <c r="BS42" s="83"/>
      <c r="BT42" s="1"/>
      <c r="BU42" s="1"/>
      <c r="BV42" s="1"/>
      <c r="CA42" s="154"/>
      <c r="CB42" s="155"/>
      <c r="CC42" s="156"/>
      <c r="CD42" s="157"/>
      <c r="CE42" s="158"/>
      <c r="CF42" s="154"/>
      <c r="CG42" s="8">
        <f t="shared" si="1"/>
        <v>0</v>
      </c>
      <c r="CH42" s="8"/>
      <c r="CI42" s="160"/>
      <c r="CJ42" s="104"/>
    </row>
    <row r="43" spans="1:88" ht="16.5" customHeight="1" x14ac:dyDescent="0.15">
      <c r="A43" s="854"/>
      <c r="B43" s="855"/>
      <c r="C43" s="784"/>
      <c r="D43" s="785"/>
      <c r="E43" s="785"/>
      <c r="F43" s="785"/>
      <c r="G43" s="785"/>
      <c r="H43" s="785"/>
      <c r="I43" s="785"/>
      <c r="J43" s="782" t="s">
        <v>741</v>
      </c>
      <c r="K43" s="783"/>
      <c r="L43" s="749"/>
      <c r="M43" s="742"/>
      <c r="N43" s="742"/>
      <c r="O43" s="121" t="s">
        <v>695</v>
      </c>
      <c r="P43" s="741"/>
      <c r="Q43" s="742"/>
      <c r="R43" s="742"/>
      <c r="S43" s="122" t="s">
        <v>695</v>
      </c>
      <c r="T43" s="739" t="str">
        <f t="shared" si="2"/>
        <v/>
      </c>
      <c r="U43" s="740"/>
      <c r="V43" s="740"/>
      <c r="W43" s="123" t="s">
        <v>695</v>
      </c>
      <c r="X43" s="749"/>
      <c r="Y43" s="742"/>
      <c r="Z43" s="122" t="s">
        <v>695</v>
      </c>
      <c r="AA43" s="741"/>
      <c r="AB43" s="742"/>
      <c r="AC43" s="122" t="s">
        <v>695</v>
      </c>
      <c r="AD43" s="743" t="str">
        <f t="shared" si="3"/>
        <v/>
      </c>
      <c r="AE43" s="744"/>
      <c r="AF43" s="124" t="s">
        <v>695</v>
      </c>
      <c r="AG43" s="749"/>
      <c r="AH43" s="742"/>
      <c r="AI43" s="122" t="s">
        <v>695</v>
      </c>
      <c r="AJ43" s="741"/>
      <c r="AK43" s="742"/>
      <c r="AL43" s="122" t="s">
        <v>695</v>
      </c>
      <c r="AM43" s="743" t="str">
        <f t="shared" si="4"/>
        <v/>
      </c>
      <c r="AN43" s="744"/>
      <c r="AO43" s="125" t="s">
        <v>695</v>
      </c>
      <c r="AQ43" s="165"/>
      <c r="AR43" s="84"/>
      <c r="AS43" s="84"/>
      <c r="AT43" s="84"/>
      <c r="AU43" s="84"/>
      <c r="AV43" s="84"/>
      <c r="AW43" s="84"/>
      <c r="AX43" s="84"/>
      <c r="AY43" s="84"/>
      <c r="AZ43" s="91"/>
      <c r="BA43" s="84"/>
      <c r="BB43" s="84"/>
      <c r="BC43" s="84"/>
      <c r="BD43" s="84"/>
      <c r="BE43" s="84"/>
      <c r="BF43" s="84"/>
      <c r="BG43" s="84"/>
      <c r="BH43" s="84"/>
      <c r="BI43" s="84"/>
      <c r="BJ43" s="96"/>
      <c r="BK43" s="84"/>
      <c r="BL43" s="84"/>
      <c r="BM43" s="84"/>
      <c r="BN43" s="84"/>
      <c r="BO43" s="84"/>
      <c r="BP43" s="84"/>
      <c r="BQ43" s="84"/>
      <c r="BR43" s="84"/>
      <c r="BS43" s="83"/>
      <c r="BT43" s="1"/>
      <c r="BU43" s="1"/>
      <c r="BV43" s="1"/>
      <c r="CA43" s="154"/>
      <c r="CB43" s="155"/>
      <c r="CC43" s="156"/>
      <c r="CD43" s="157"/>
      <c r="CE43" s="158"/>
      <c r="CF43" s="154"/>
      <c r="CG43" s="8">
        <f t="shared" si="1"/>
        <v>0</v>
      </c>
      <c r="CH43" s="8"/>
      <c r="CI43" s="160"/>
      <c r="CJ43" s="104"/>
    </row>
    <row r="44" spans="1:88" ht="16.5" customHeight="1" thickBot="1" x14ac:dyDescent="0.2">
      <c r="A44" s="854"/>
      <c r="B44" s="855"/>
      <c r="C44" s="784"/>
      <c r="D44" s="785"/>
      <c r="E44" s="785"/>
      <c r="F44" s="785"/>
      <c r="G44" s="785"/>
      <c r="H44" s="785"/>
      <c r="I44" s="785"/>
      <c r="J44" s="782" t="s">
        <v>741</v>
      </c>
      <c r="K44" s="783"/>
      <c r="L44" s="797"/>
      <c r="M44" s="746"/>
      <c r="N44" s="746"/>
      <c r="O44" s="126" t="s">
        <v>695</v>
      </c>
      <c r="P44" s="745"/>
      <c r="Q44" s="746"/>
      <c r="R44" s="746"/>
      <c r="S44" s="126" t="s">
        <v>695</v>
      </c>
      <c r="T44" s="739" t="str">
        <f>IF(SUM(L44,P44)=0,"",SUM(L44,P44))</f>
        <v/>
      </c>
      <c r="U44" s="740"/>
      <c r="V44" s="740"/>
      <c r="W44" s="127" t="s">
        <v>695</v>
      </c>
      <c r="X44" s="797"/>
      <c r="Y44" s="746"/>
      <c r="Z44" s="128" t="s">
        <v>695</v>
      </c>
      <c r="AA44" s="745"/>
      <c r="AB44" s="746"/>
      <c r="AC44" s="128" t="s">
        <v>695</v>
      </c>
      <c r="AD44" s="747" t="str">
        <f t="shared" ref="AD44" si="5">IF(SUM(X44,AA44)=0,"",SUM(X44,AA44))</f>
        <v/>
      </c>
      <c r="AE44" s="748"/>
      <c r="AF44" s="129" t="s">
        <v>695</v>
      </c>
      <c r="AG44" s="797"/>
      <c r="AH44" s="746"/>
      <c r="AI44" s="128" t="s">
        <v>695</v>
      </c>
      <c r="AJ44" s="745"/>
      <c r="AK44" s="746"/>
      <c r="AL44" s="128" t="s">
        <v>695</v>
      </c>
      <c r="AM44" s="747" t="str">
        <f t="shared" si="4"/>
        <v/>
      </c>
      <c r="AN44" s="748"/>
      <c r="AO44" s="130" t="s">
        <v>695</v>
      </c>
      <c r="AQ44" s="165"/>
      <c r="AR44" s="84"/>
      <c r="AS44" s="84"/>
      <c r="AT44" s="84"/>
      <c r="AU44" s="84"/>
      <c r="AV44" s="84"/>
      <c r="AW44" s="84"/>
      <c r="AX44" s="84"/>
      <c r="AY44" s="84"/>
      <c r="AZ44" s="91"/>
      <c r="BA44" s="84"/>
      <c r="BB44" s="84"/>
      <c r="BC44" s="84"/>
      <c r="BD44" s="84"/>
      <c r="BE44" s="84"/>
      <c r="BF44" s="84"/>
      <c r="BG44" s="84"/>
      <c r="BH44" s="84"/>
      <c r="BI44" s="84"/>
      <c r="BJ44" s="96"/>
      <c r="BK44" s="84"/>
      <c r="BL44" s="84"/>
      <c r="BM44" s="84"/>
      <c r="BN44" s="84"/>
      <c r="BO44" s="84"/>
      <c r="BP44" s="84"/>
      <c r="BQ44" s="84"/>
      <c r="BR44" s="84"/>
      <c r="BS44" s="83"/>
      <c r="BT44" s="1"/>
      <c r="BU44" s="1"/>
      <c r="BV44" s="1"/>
      <c r="CA44" s="154"/>
      <c r="CB44" s="155"/>
      <c r="CC44" s="156"/>
      <c r="CD44" s="157"/>
      <c r="CE44" s="158"/>
      <c r="CF44" s="154"/>
      <c r="CG44" s="8">
        <f t="shared" si="1"/>
        <v>0</v>
      </c>
      <c r="CH44" s="8"/>
      <c r="CI44" s="160"/>
      <c r="CJ44" s="104"/>
    </row>
    <row r="45" spans="1:88" ht="16.5" customHeight="1" thickTop="1" x14ac:dyDescent="0.15">
      <c r="A45" s="854"/>
      <c r="B45" s="855"/>
      <c r="C45" s="792" t="s">
        <v>628</v>
      </c>
      <c r="D45" s="793"/>
      <c r="E45" s="793"/>
      <c r="F45" s="794"/>
      <c r="G45" s="780" t="s">
        <v>696</v>
      </c>
      <c r="H45" s="780"/>
      <c r="I45" s="780"/>
      <c r="J45" s="780"/>
      <c r="K45" s="781"/>
      <c r="L45" s="815" t="str">
        <f>IF(SUM(L35:N44)=0,"",SUM(L35:N44))</f>
        <v/>
      </c>
      <c r="M45" s="816"/>
      <c r="N45" s="816"/>
      <c r="O45" s="131" t="s">
        <v>695</v>
      </c>
      <c r="P45" s="817" t="str">
        <f>IF(SUM(P35:R44)=0,"",SUM(P35:R44))</f>
        <v/>
      </c>
      <c r="Q45" s="816"/>
      <c r="R45" s="816"/>
      <c r="S45" s="116" t="s">
        <v>695</v>
      </c>
      <c r="T45" s="817" t="str">
        <f>IF(SUM(T35:V44)=0,"",SUM(T35:V44))</f>
        <v/>
      </c>
      <c r="U45" s="818"/>
      <c r="V45" s="818"/>
      <c r="W45" s="132" t="s">
        <v>695</v>
      </c>
      <c r="X45" s="814">
        <f>IF(SUM(X35:Y44)=0,0,SUM(X35:Y44))</f>
        <v>0</v>
      </c>
      <c r="Y45" s="744"/>
      <c r="Z45" s="117" t="s">
        <v>695</v>
      </c>
      <c r="AA45" s="817">
        <f>IF(SUM(AA35:AB44)=0,0,SUM(AA35:AB44))</f>
        <v>0</v>
      </c>
      <c r="AB45" s="816"/>
      <c r="AC45" s="117" t="s">
        <v>695</v>
      </c>
      <c r="AD45" s="743">
        <f>IF(SUM(AD35:AE44)=0,0,SUM(AD35:AE44))</f>
        <v>0</v>
      </c>
      <c r="AE45" s="744"/>
      <c r="AF45" s="119" t="s">
        <v>695</v>
      </c>
      <c r="AG45" s="814">
        <f>IF(SUM(AG35:AH44)=0,0,SUM(AG35:AH44))</f>
        <v>0</v>
      </c>
      <c r="AH45" s="744"/>
      <c r="AI45" s="117" t="s">
        <v>695</v>
      </c>
      <c r="AJ45" s="743">
        <f>IF(SUM(AJ35:AK44)=0,0,SUM(AJ35:AK44))</f>
        <v>0</v>
      </c>
      <c r="AK45" s="744"/>
      <c r="AL45" s="117" t="s">
        <v>695</v>
      </c>
      <c r="AM45" s="743">
        <f>IF(SUM(AM35:AN44)=0,0,SUM(AM35:AN44))</f>
        <v>0</v>
      </c>
      <c r="AN45" s="744"/>
      <c r="AO45" s="120" t="s">
        <v>695</v>
      </c>
      <c r="AQ45" s="165"/>
      <c r="AR45" s="84"/>
      <c r="AS45" s="84"/>
      <c r="AT45" s="84"/>
      <c r="AU45" s="84"/>
      <c r="AV45" s="84"/>
      <c r="AW45" s="84"/>
      <c r="AX45" s="84"/>
      <c r="AY45" s="84"/>
      <c r="AZ45" s="91"/>
      <c r="BA45" s="84"/>
      <c r="BB45" s="84"/>
      <c r="BC45" s="84"/>
      <c r="BD45" s="84"/>
      <c r="BE45" s="84"/>
      <c r="BF45" s="84"/>
      <c r="BG45" s="84"/>
      <c r="BH45" s="84"/>
      <c r="BI45" s="84"/>
      <c r="BJ45" s="96"/>
      <c r="BK45" s="84"/>
      <c r="BL45" s="84"/>
      <c r="BM45" s="84"/>
      <c r="BN45" s="84"/>
      <c r="BO45" s="84"/>
      <c r="BP45" s="84"/>
      <c r="BQ45" s="84"/>
      <c r="BR45" s="84"/>
      <c r="BS45" s="83"/>
      <c r="BT45" s="1"/>
      <c r="BU45" s="1"/>
      <c r="BV45" s="1"/>
      <c r="CA45" s="154"/>
      <c r="CB45" s="155"/>
      <c r="CC45" s="156"/>
      <c r="CD45" s="157"/>
      <c r="CE45" s="158"/>
      <c r="CF45" s="154"/>
      <c r="CG45" s="8">
        <f t="shared" si="1"/>
        <v>0</v>
      </c>
      <c r="CH45" s="8"/>
      <c r="CI45" s="160"/>
      <c r="CJ45" s="104"/>
    </row>
    <row r="46" spans="1:88" ht="16.5" customHeight="1" x14ac:dyDescent="0.15">
      <c r="A46" s="854"/>
      <c r="B46" s="855"/>
      <c r="C46" s="795"/>
      <c r="D46" s="689"/>
      <c r="E46" s="689"/>
      <c r="F46" s="796"/>
      <c r="G46" s="809" t="s">
        <v>697</v>
      </c>
      <c r="H46" s="809"/>
      <c r="I46" s="809"/>
      <c r="J46" s="809"/>
      <c r="K46" s="810"/>
      <c r="L46" s="811"/>
      <c r="M46" s="812"/>
      <c r="N46" s="812"/>
      <c r="O46" s="813"/>
      <c r="P46" s="755"/>
      <c r="Q46" s="756"/>
      <c r="R46" s="756"/>
      <c r="S46" s="757"/>
      <c r="T46" s="758"/>
      <c r="U46" s="759"/>
      <c r="V46" s="759"/>
      <c r="W46" s="760"/>
      <c r="X46" s="761">
        <f>IF(ISERROR(X45/L45*100),0,(X45/L45*100))</f>
        <v>0</v>
      </c>
      <c r="Y46" s="735"/>
      <c r="Z46" s="421" t="s">
        <v>701</v>
      </c>
      <c r="AA46" s="762">
        <f>IF(ISERROR(AA45/P45*100),0,(AA45/P45*100))</f>
        <v>0</v>
      </c>
      <c r="AB46" s="735"/>
      <c r="AC46" s="133" t="s">
        <v>701</v>
      </c>
      <c r="AD46" s="735">
        <f>IF(ISERROR(AD45/T45*100),0,(AD45/T45*100))</f>
        <v>0</v>
      </c>
      <c r="AE46" s="735"/>
      <c r="AF46" s="134" t="s">
        <v>701</v>
      </c>
      <c r="AG46" s="761">
        <f>IF(ISERROR(AG45/L45*100),0,(AG45/L45*100))</f>
        <v>0</v>
      </c>
      <c r="AH46" s="735"/>
      <c r="AI46" s="421" t="s">
        <v>701</v>
      </c>
      <c r="AJ46" s="762">
        <f>IF(ISERROR(AJ45/P45*100),0,(AJ45/P45*100))</f>
        <v>0</v>
      </c>
      <c r="AK46" s="735"/>
      <c r="AL46" s="133" t="s">
        <v>701</v>
      </c>
      <c r="AM46" s="735">
        <f>IF(ISERROR(AM45/T45*100),0,(AM45/T45*100))</f>
        <v>0</v>
      </c>
      <c r="AN46" s="735"/>
      <c r="AO46" s="135" t="s">
        <v>701</v>
      </c>
      <c r="AQ46" s="165"/>
      <c r="AR46" s="84"/>
      <c r="AS46" s="84"/>
      <c r="AT46" s="84"/>
      <c r="AU46" s="84"/>
      <c r="AV46" s="84"/>
      <c r="AW46" s="84"/>
      <c r="AX46" s="84"/>
      <c r="AY46" s="84"/>
      <c r="AZ46" s="91"/>
      <c r="BA46" s="84"/>
      <c r="BB46" s="84"/>
      <c r="BC46" s="84"/>
      <c r="BD46" s="84"/>
      <c r="BE46" s="84"/>
      <c r="BF46" s="84"/>
      <c r="BG46" s="84"/>
      <c r="BH46" s="84"/>
      <c r="BI46" s="84"/>
      <c r="BJ46" s="96"/>
      <c r="BK46" s="84"/>
      <c r="BL46" s="84"/>
      <c r="BM46" s="84"/>
      <c r="BN46" s="84"/>
      <c r="BO46" s="84"/>
      <c r="BP46" s="84"/>
      <c r="BQ46" s="84"/>
      <c r="BR46" s="84"/>
      <c r="BS46" s="83"/>
      <c r="BT46" s="1"/>
      <c r="BU46" s="1"/>
      <c r="BV46" s="1"/>
      <c r="CA46" s="154"/>
      <c r="CB46" s="155"/>
      <c r="CC46" s="156"/>
      <c r="CD46" s="157"/>
      <c r="CE46" s="158"/>
      <c r="CF46" s="154"/>
      <c r="CG46" s="8">
        <f t="shared" si="1"/>
        <v>0</v>
      </c>
      <c r="CH46" s="8"/>
      <c r="CI46" s="160"/>
      <c r="CJ46" s="104"/>
    </row>
    <row r="47" spans="1:88" ht="16.5" customHeight="1" x14ac:dyDescent="0.15">
      <c r="A47" s="854"/>
      <c r="B47" s="855"/>
      <c r="C47" s="786" t="s">
        <v>699</v>
      </c>
      <c r="D47" s="787"/>
      <c r="E47" s="787"/>
      <c r="F47" s="788"/>
      <c r="G47" s="806" t="s">
        <v>700</v>
      </c>
      <c r="H47" s="806"/>
      <c r="I47" s="806"/>
      <c r="J47" s="806"/>
      <c r="K47" s="807"/>
      <c r="L47" s="808"/>
      <c r="M47" s="752"/>
      <c r="N47" s="752"/>
      <c r="O47" s="131" t="s">
        <v>695</v>
      </c>
      <c r="P47" s="751"/>
      <c r="Q47" s="752"/>
      <c r="R47" s="752"/>
      <c r="S47" s="116" t="s">
        <v>695</v>
      </c>
      <c r="T47" s="753" t="str">
        <f>IF(SUM(L47,P47)=0,"",SUM(L47,P47))</f>
        <v/>
      </c>
      <c r="U47" s="754"/>
      <c r="V47" s="754"/>
      <c r="W47" s="132" t="s">
        <v>695</v>
      </c>
      <c r="X47" s="736"/>
      <c r="Y47" s="737"/>
      <c r="Z47" s="117" t="s">
        <v>695</v>
      </c>
      <c r="AA47" s="751"/>
      <c r="AB47" s="752"/>
      <c r="AC47" s="117" t="s">
        <v>695</v>
      </c>
      <c r="AD47" s="743">
        <f>IF(SUM(X47,AA47)=0,0,SUM(X47,AA47))</f>
        <v>0</v>
      </c>
      <c r="AE47" s="744"/>
      <c r="AF47" s="119" t="s">
        <v>695</v>
      </c>
      <c r="AG47" s="736"/>
      <c r="AH47" s="737"/>
      <c r="AI47" s="117" t="s">
        <v>695</v>
      </c>
      <c r="AJ47" s="738"/>
      <c r="AK47" s="737"/>
      <c r="AL47" s="117" t="s">
        <v>695</v>
      </c>
      <c r="AM47" s="743">
        <f>IF(SUM(AG47,AJ47)=0,0,SUM(AG47,AJ47))</f>
        <v>0</v>
      </c>
      <c r="AN47" s="744"/>
      <c r="AO47" s="120" t="s">
        <v>695</v>
      </c>
      <c r="AQ47" s="165"/>
      <c r="AR47" s="84"/>
      <c r="AS47" s="84"/>
      <c r="AT47" s="84"/>
      <c r="AU47" s="84"/>
      <c r="AV47" s="84"/>
      <c r="AW47" s="84"/>
      <c r="AX47" s="84"/>
      <c r="AY47" s="84"/>
      <c r="AZ47" s="91"/>
      <c r="BA47" s="84"/>
      <c r="BB47" s="84"/>
      <c r="BC47" s="84"/>
      <c r="BD47" s="84"/>
      <c r="BE47" s="84"/>
      <c r="BF47" s="84"/>
      <c r="BG47" s="84"/>
      <c r="BH47" s="84"/>
      <c r="BI47" s="84"/>
      <c r="BJ47" s="96"/>
      <c r="BK47" s="84"/>
      <c r="BL47" s="84"/>
      <c r="BM47" s="84"/>
      <c r="BN47" s="84"/>
      <c r="BO47" s="84"/>
      <c r="BP47" s="84"/>
      <c r="BQ47" s="84"/>
      <c r="BR47" s="84"/>
      <c r="BS47" s="83"/>
      <c r="BT47" s="1"/>
      <c r="BU47" s="1"/>
      <c r="BV47" s="1"/>
      <c r="CA47" s="154"/>
      <c r="CB47" s="155"/>
      <c r="CC47" s="156"/>
      <c r="CD47" s="157"/>
      <c r="CE47" s="158"/>
      <c r="CF47" s="154"/>
      <c r="CG47" s="8">
        <f t="shared" si="1"/>
        <v>0</v>
      </c>
      <c r="CH47" s="8"/>
      <c r="CI47" s="160"/>
      <c r="CJ47" s="104"/>
    </row>
    <row r="48" spans="1:88" ht="16.5" customHeight="1" thickBot="1" x14ac:dyDescent="0.2">
      <c r="A48" s="856"/>
      <c r="B48" s="857"/>
      <c r="C48" s="789"/>
      <c r="D48" s="790"/>
      <c r="E48" s="790"/>
      <c r="F48" s="791"/>
      <c r="G48" s="790" t="s">
        <v>697</v>
      </c>
      <c r="H48" s="790"/>
      <c r="I48" s="790"/>
      <c r="J48" s="790"/>
      <c r="K48" s="798"/>
      <c r="L48" s="799"/>
      <c r="M48" s="800"/>
      <c r="N48" s="800"/>
      <c r="O48" s="801"/>
      <c r="P48" s="802"/>
      <c r="Q48" s="803"/>
      <c r="R48" s="803"/>
      <c r="S48" s="801"/>
      <c r="T48" s="802"/>
      <c r="U48" s="804"/>
      <c r="V48" s="804"/>
      <c r="W48" s="805"/>
      <c r="X48" s="761">
        <f>IF(ISERROR(X47/L47*100),0,(X47/L47*100))</f>
        <v>0</v>
      </c>
      <c r="Y48" s="735"/>
      <c r="Z48" s="136" t="s">
        <v>698</v>
      </c>
      <c r="AA48" s="762">
        <f>IF(ISERROR(AA47/P47*100),0,(AA47/P47*100))</f>
        <v>0</v>
      </c>
      <c r="AB48" s="735"/>
      <c r="AC48" s="136" t="s">
        <v>698</v>
      </c>
      <c r="AD48" s="735">
        <f>IF(ISERROR(AD47/T47*100),0,(AD47/T47*100))</f>
        <v>0</v>
      </c>
      <c r="AE48" s="735"/>
      <c r="AF48" s="137" t="s">
        <v>698</v>
      </c>
      <c r="AG48" s="761">
        <f>IF(ISERROR(AG47/L47*100),0,(AG47/L47*100))</f>
        <v>0</v>
      </c>
      <c r="AH48" s="735"/>
      <c r="AI48" s="424" t="s">
        <v>698</v>
      </c>
      <c r="AJ48" s="762">
        <f>IF(ISERROR(AJ47/P47*100),0,(AJ47/P47*100))</f>
        <v>0</v>
      </c>
      <c r="AK48" s="735"/>
      <c r="AL48" s="136" t="s">
        <v>698</v>
      </c>
      <c r="AM48" s="735">
        <f>IF(ISERROR(AM47/T47*100),0,(AM47/T47*100))</f>
        <v>0</v>
      </c>
      <c r="AN48" s="735"/>
      <c r="AO48" s="138" t="s">
        <v>698</v>
      </c>
      <c r="AQ48" s="177"/>
      <c r="AR48" s="88"/>
      <c r="AS48" s="88"/>
      <c r="AT48" s="88"/>
      <c r="AU48" s="88"/>
      <c r="AV48" s="88"/>
      <c r="AW48" s="88"/>
      <c r="AX48" s="88"/>
      <c r="AY48" s="88"/>
      <c r="AZ48" s="90"/>
      <c r="BA48" s="88"/>
      <c r="BB48" s="88"/>
      <c r="BC48" s="88"/>
      <c r="BD48" s="88"/>
      <c r="BE48" s="88"/>
      <c r="BF48" s="88"/>
      <c r="BG48" s="88"/>
      <c r="BH48" s="88"/>
      <c r="BI48" s="88"/>
      <c r="BJ48" s="98"/>
      <c r="BK48" s="84"/>
      <c r="BL48" s="84"/>
      <c r="BM48" s="84"/>
      <c r="BN48" s="84"/>
      <c r="BO48" s="84"/>
      <c r="BP48" s="84"/>
      <c r="BQ48" s="84"/>
      <c r="BR48" s="84"/>
      <c r="BS48" s="83"/>
      <c r="BT48" s="1"/>
      <c r="BU48" s="1"/>
      <c r="BV48" s="1"/>
      <c r="CA48" s="154"/>
      <c r="CB48" s="155"/>
      <c r="CC48" s="156"/>
      <c r="CD48" s="157"/>
      <c r="CE48" s="158"/>
      <c r="CF48" s="154"/>
      <c r="CG48" s="8">
        <f t="shared" si="1"/>
        <v>0</v>
      </c>
      <c r="CH48" s="8"/>
      <c r="CI48" s="160"/>
      <c r="CJ48" s="104"/>
    </row>
    <row r="49" spans="1:88" ht="16.5" customHeight="1" thickBot="1" x14ac:dyDescent="0.2">
      <c r="A49" s="271" t="s">
        <v>736</v>
      </c>
      <c r="B49" s="272"/>
      <c r="C49" s="273"/>
      <c r="D49" s="273"/>
      <c r="E49" s="273"/>
      <c r="F49" s="273"/>
      <c r="G49" s="273"/>
      <c r="H49" s="273"/>
      <c r="I49" s="273"/>
      <c r="J49" s="273"/>
      <c r="K49" s="274"/>
      <c r="L49" s="274"/>
      <c r="M49" s="274"/>
      <c r="N49" s="274"/>
      <c r="O49" s="274"/>
      <c r="P49" s="274"/>
      <c r="Q49" s="274"/>
      <c r="R49" s="274"/>
      <c r="S49" s="274"/>
      <c r="T49" s="274"/>
      <c r="U49" s="274"/>
      <c r="V49" s="274"/>
      <c r="W49" s="274"/>
      <c r="X49" s="274"/>
      <c r="Y49" s="274"/>
      <c r="Z49" s="275"/>
      <c r="AA49" s="274"/>
      <c r="AB49" s="274"/>
      <c r="AC49" s="274"/>
      <c r="AD49" s="274"/>
      <c r="AE49" s="274"/>
      <c r="AF49" s="274"/>
      <c r="AG49" s="276"/>
      <c r="AH49" s="276"/>
      <c r="AI49" s="276"/>
      <c r="AJ49" s="276"/>
      <c r="AK49" s="276"/>
      <c r="AL49" s="276"/>
      <c r="AM49" s="276"/>
      <c r="AN49" s="276"/>
      <c r="AO49" s="277" t="s">
        <v>153</v>
      </c>
      <c r="AQ49" s="91"/>
      <c r="AR49" s="84"/>
      <c r="AS49" s="84"/>
      <c r="AT49" s="84"/>
      <c r="AU49" s="84"/>
      <c r="AV49" s="84"/>
      <c r="AW49" s="84"/>
      <c r="AX49" s="84"/>
      <c r="AY49" s="84"/>
      <c r="AZ49" s="91"/>
      <c r="BA49" s="84"/>
      <c r="BB49" s="84"/>
      <c r="BC49" s="84"/>
      <c r="BD49" s="84"/>
      <c r="BE49" s="84"/>
      <c r="BF49" s="84"/>
      <c r="BG49" s="84"/>
      <c r="BH49" s="84"/>
      <c r="BI49" s="84"/>
      <c r="BJ49" s="84"/>
      <c r="BK49" s="84"/>
      <c r="BL49" s="84"/>
      <c r="BM49" s="84"/>
      <c r="BN49" s="84"/>
      <c r="BO49" s="84"/>
      <c r="BP49" s="84"/>
      <c r="BQ49" s="84"/>
      <c r="BR49" s="84"/>
      <c r="BS49" s="83"/>
      <c r="BT49" s="1"/>
      <c r="BU49" s="1"/>
      <c r="BV49" s="1"/>
      <c r="CA49" s="154"/>
      <c r="CB49" s="155"/>
      <c r="CC49" s="156"/>
      <c r="CD49" s="157"/>
      <c r="CE49" s="158"/>
      <c r="CF49" s="154"/>
      <c r="CG49" s="8">
        <f t="shared" si="1"/>
        <v>0</v>
      </c>
      <c r="CH49" s="8"/>
      <c r="CI49" s="191"/>
      <c r="CJ49" s="104"/>
    </row>
    <row r="50" spans="1:88" ht="16.5" customHeight="1" x14ac:dyDescent="0.15">
      <c r="A50" s="369"/>
      <c r="B50" s="370"/>
      <c r="C50" s="680" t="s">
        <v>886</v>
      </c>
      <c r="D50" s="662"/>
      <c r="E50" s="662"/>
      <c r="F50" s="662"/>
      <c r="G50" s="662"/>
      <c r="H50" s="662"/>
      <c r="I50" s="662"/>
      <c r="J50" s="662"/>
      <c r="K50" s="371"/>
      <c r="L50" s="371"/>
      <c r="M50" s="371" t="s">
        <v>39</v>
      </c>
      <c r="N50" s="371"/>
      <c r="O50" s="371"/>
      <c r="P50" s="371"/>
      <c r="Q50" s="371"/>
      <c r="R50" s="371" t="s">
        <v>90</v>
      </c>
      <c r="S50" s="371" t="s">
        <v>91</v>
      </c>
      <c r="T50" s="371"/>
      <c r="U50" s="371"/>
      <c r="V50" s="371"/>
      <c r="W50" s="371"/>
      <c r="X50" s="371"/>
      <c r="Y50" s="371" t="s">
        <v>42</v>
      </c>
      <c r="Z50" s="371"/>
      <c r="AA50" s="371"/>
      <c r="AB50" s="371"/>
      <c r="AC50" s="371" t="s">
        <v>43</v>
      </c>
      <c r="AD50" s="371"/>
      <c r="AE50" s="371"/>
      <c r="AF50" s="371"/>
      <c r="AG50" s="371" t="s">
        <v>38</v>
      </c>
      <c r="AH50" s="371"/>
      <c r="AI50" s="371"/>
      <c r="AJ50" s="733"/>
      <c r="AK50" s="733"/>
      <c r="AL50" s="733"/>
      <c r="AM50" s="733"/>
      <c r="AN50" s="733"/>
      <c r="AO50" s="372" t="s">
        <v>9</v>
      </c>
      <c r="AQ50" s="176"/>
      <c r="AR50" s="92" t="str">
        <f>$CH$50</f>
        <v>No.5未入力</v>
      </c>
      <c r="AS50" s="86"/>
      <c r="AT50" s="86"/>
      <c r="AU50" s="86"/>
      <c r="AV50" s="86"/>
      <c r="AW50" s="86"/>
      <c r="AX50" s="86"/>
      <c r="AY50" s="86"/>
      <c r="AZ50" s="89"/>
      <c r="BA50" s="86"/>
      <c r="BB50" s="86"/>
      <c r="BC50" s="86"/>
      <c r="BD50" s="86"/>
      <c r="BE50" s="86"/>
      <c r="BF50" s="86"/>
      <c r="BG50" s="86"/>
      <c r="BH50" s="86"/>
      <c r="BI50" s="86"/>
      <c r="BJ50" s="159"/>
      <c r="BK50" s="419"/>
      <c r="BL50" s="84"/>
      <c r="BM50" s="84"/>
      <c r="BN50" s="84"/>
      <c r="BO50" s="84"/>
      <c r="BP50" s="84"/>
      <c r="BQ50" s="84"/>
      <c r="BR50" s="84"/>
      <c r="BS50" s="83"/>
      <c r="BT50" s="1"/>
      <c r="BU50" s="1"/>
      <c r="BV50" s="1"/>
      <c r="CA50" s="195" t="s">
        <v>190</v>
      </c>
      <c r="CB50" s="190" t="s">
        <v>191</v>
      </c>
      <c r="CC50" s="204"/>
      <c r="CD50" s="196" t="s">
        <v>194</v>
      </c>
      <c r="CE50" s="8" t="b">
        <v>0</v>
      </c>
      <c r="CF50" s="154"/>
      <c r="CG50" s="8">
        <f>IF(CE50=TRUE,1,0)</f>
        <v>0</v>
      </c>
      <c r="CH50" s="169" t="str">
        <f>IF(AND(CG50=0,CG51=0,CG52=0,CG53=0,CG54=0),"No.5未入力",IF(AND(CG50=1,CG51=0,CG52=0,CG53=0),"No.5対応未入力",IF(AND(CG50=0,OR(CG51=1,CG52=1,CG53=1)),"No.5未入力",IF(AND(CG53=1,AJ50=""),"No.5その他未入力",""))))</f>
        <v>No.5未入力</v>
      </c>
      <c r="CI50" s="191" t="s">
        <v>644</v>
      </c>
      <c r="CJ50" s="104"/>
    </row>
    <row r="51" spans="1:88" ht="16.5" customHeight="1" thickBot="1" x14ac:dyDescent="0.2">
      <c r="A51" s="373"/>
      <c r="B51" s="374"/>
      <c r="C51" s="663"/>
      <c r="D51" s="663"/>
      <c r="E51" s="663"/>
      <c r="F51" s="663"/>
      <c r="G51" s="663"/>
      <c r="H51" s="663"/>
      <c r="I51" s="663"/>
      <c r="J51" s="663"/>
      <c r="K51" s="375"/>
      <c r="L51" s="375"/>
      <c r="M51" s="375" t="s">
        <v>41</v>
      </c>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6"/>
      <c r="AQ51" s="177"/>
      <c r="AR51" s="93" t="str">
        <f>$CH$51</f>
        <v/>
      </c>
      <c r="AS51" s="88"/>
      <c r="AT51" s="88"/>
      <c r="AU51" s="88"/>
      <c r="AV51" s="88"/>
      <c r="AW51" s="88"/>
      <c r="AX51" s="88"/>
      <c r="AY51" s="88"/>
      <c r="AZ51" s="90"/>
      <c r="BA51" s="88"/>
      <c r="BB51" s="88"/>
      <c r="BC51" s="88"/>
      <c r="BD51" s="88"/>
      <c r="BE51" s="88"/>
      <c r="BF51" s="88"/>
      <c r="BG51" s="88"/>
      <c r="BH51" s="88"/>
      <c r="BI51" s="88"/>
      <c r="BJ51" s="98"/>
      <c r="BK51" s="84"/>
      <c r="BL51" s="84"/>
      <c r="BM51" s="84"/>
      <c r="BN51" s="84"/>
      <c r="BO51" s="84"/>
      <c r="BP51" s="84"/>
      <c r="BQ51" s="84"/>
      <c r="BR51" s="84"/>
      <c r="BS51" s="83"/>
      <c r="BT51" s="1"/>
      <c r="BU51" s="1"/>
      <c r="BV51" s="1"/>
      <c r="CA51" s="154"/>
      <c r="CB51" s="155"/>
      <c r="CC51" s="156"/>
      <c r="CD51" s="196" t="s">
        <v>192</v>
      </c>
      <c r="CE51" s="8" t="b">
        <v>0</v>
      </c>
      <c r="CF51" s="154"/>
      <c r="CG51" s="8">
        <f t="shared" ref="CG51:CG62" si="6">IF(CE51=TRUE,1,0)</f>
        <v>0</v>
      </c>
      <c r="CH51" s="161" t="str">
        <f>IF(AND(CG54=1,OR(CG50=1,CG51=1,CG52=1,CG53=1)),"No.5選択矛盾","")</f>
        <v/>
      </c>
      <c r="CI51" s="197" t="s">
        <v>644</v>
      </c>
      <c r="CJ51" s="104"/>
    </row>
    <row r="52" spans="1:88" ht="16.5" customHeight="1" x14ac:dyDescent="0.15">
      <c r="A52" s="639" t="s">
        <v>703</v>
      </c>
      <c r="B52" s="679"/>
      <c r="C52" s="662" t="s">
        <v>887</v>
      </c>
      <c r="D52" s="662"/>
      <c r="E52" s="662"/>
      <c r="F52" s="662"/>
      <c r="G52" s="662"/>
      <c r="H52" s="662"/>
      <c r="I52" s="662"/>
      <c r="J52" s="662"/>
      <c r="K52" s="371"/>
      <c r="L52" s="371"/>
      <c r="M52" s="371" t="s">
        <v>44</v>
      </c>
      <c r="N52" s="371"/>
      <c r="O52" s="371"/>
      <c r="P52" s="371"/>
      <c r="Q52" s="371"/>
      <c r="R52" s="371"/>
      <c r="S52" s="371"/>
      <c r="T52" s="371"/>
      <c r="U52" s="371"/>
      <c r="V52" s="734"/>
      <c r="W52" s="734"/>
      <c r="X52" s="734"/>
      <c r="Y52" s="734"/>
      <c r="Z52" s="371" t="s">
        <v>45</v>
      </c>
      <c r="AA52" s="371"/>
      <c r="AB52" s="371"/>
      <c r="AC52" s="371"/>
      <c r="AD52" s="371"/>
      <c r="AE52" s="371"/>
      <c r="AF52" s="371"/>
      <c r="AG52" s="371"/>
      <c r="AH52" s="371"/>
      <c r="AI52" s="371"/>
      <c r="AJ52" s="371"/>
      <c r="AK52" s="371"/>
      <c r="AL52" s="371"/>
      <c r="AM52" s="371"/>
      <c r="AN52" s="371"/>
      <c r="AO52" s="372"/>
      <c r="AQ52" s="176"/>
      <c r="AR52" s="92" t="str">
        <f>$CH$55</f>
        <v>No.6未入力</v>
      </c>
      <c r="AS52" s="86"/>
      <c r="AT52" s="86"/>
      <c r="AU52" s="86"/>
      <c r="AV52" s="86"/>
      <c r="AW52" s="86"/>
      <c r="AX52" s="89"/>
      <c r="AY52" s="103"/>
      <c r="AZ52" s="168"/>
      <c r="BA52" s="89"/>
      <c r="BB52" s="89"/>
      <c r="BC52" s="89"/>
      <c r="BD52" s="89"/>
      <c r="BE52" s="89"/>
      <c r="BF52" s="89"/>
      <c r="BG52" s="89"/>
      <c r="BH52" s="89"/>
      <c r="BI52" s="89"/>
      <c r="BJ52" s="164"/>
      <c r="BK52" s="91"/>
      <c r="BL52" s="84"/>
      <c r="BM52" s="84"/>
      <c r="BN52" s="84"/>
      <c r="BO52" s="84"/>
      <c r="BP52" s="84"/>
      <c r="BQ52" s="84"/>
      <c r="BR52" s="84"/>
      <c r="BS52" s="83"/>
      <c r="BT52" s="1"/>
      <c r="BU52" s="1"/>
      <c r="BV52" s="1"/>
      <c r="CA52" s="154"/>
      <c r="CB52" s="155"/>
      <c r="CC52" s="156"/>
      <c r="CD52" s="196" t="s">
        <v>193</v>
      </c>
      <c r="CE52" s="8" t="b">
        <v>0</v>
      </c>
      <c r="CF52" s="154"/>
      <c r="CG52" s="8">
        <f t="shared" si="6"/>
        <v>0</v>
      </c>
      <c r="CH52" s="161"/>
      <c r="CI52" s="197"/>
      <c r="CJ52" s="104"/>
    </row>
    <row r="53" spans="1:88" ht="16.5" customHeight="1" x14ac:dyDescent="0.15">
      <c r="A53" s="691"/>
      <c r="B53" s="692"/>
      <c r="C53" s="683"/>
      <c r="D53" s="683"/>
      <c r="E53" s="683"/>
      <c r="F53" s="683"/>
      <c r="G53" s="683"/>
      <c r="H53" s="683"/>
      <c r="I53" s="683"/>
      <c r="J53" s="683"/>
      <c r="K53" s="377"/>
      <c r="L53" s="377"/>
      <c r="M53" s="542" t="s">
        <v>888</v>
      </c>
      <c r="N53" s="543"/>
      <c r="O53" s="543"/>
      <c r="P53" s="543"/>
      <c r="Q53" s="543"/>
      <c r="R53" s="543"/>
      <c r="S53" s="543"/>
      <c r="T53" s="543"/>
      <c r="U53" s="543"/>
      <c r="V53" s="543"/>
      <c r="W53" s="543"/>
      <c r="X53" s="543"/>
      <c r="Y53" s="543"/>
      <c r="Z53" s="543"/>
      <c r="AA53" s="543"/>
      <c r="AB53" s="543"/>
      <c r="AC53" s="682"/>
      <c r="AD53" s="682"/>
      <c r="AE53" s="682"/>
      <c r="AF53" s="682"/>
      <c r="AG53" s="682"/>
      <c r="AH53" s="682"/>
      <c r="AI53" s="682"/>
      <c r="AJ53" s="682"/>
      <c r="AK53" s="682"/>
      <c r="AL53" s="682"/>
      <c r="AM53" s="682"/>
      <c r="AN53" s="682"/>
      <c r="AO53" s="378" t="s">
        <v>9</v>
      </c>
      <c r="AQ53" s="165"/>
      <c r="AR53" s="87" t="str">
        <f>$CH$56</f>
        <v/>
      </c>
      <c r="AS53" s="84"/>
      <c r="AT53" s="84"/>
      <c r="AU53" s="84"/>
      <c r="AV53" s="84"/>
      <c r="AW53" s="84"/>
      <c r="AX53" s="91"/>
      <c r="AY53" s="91"/>
      <c r="AZ53" s="91"/>
      <c r="BA53" s="91"/>
      <c r="BB53" s="91"/>
      <c r="BC53" s="91"/>
      <c r="BD53" s="91"/>
      <c r="BE53" s="91"/>
      <c r="BF53" s="91"/>
      <c r="BG53" s="91"/>
      <c r="BH53" s="91"/>
      <c r="BI53" s="91"/>
      <c r="BJ53" s="97"/>
      <c r="BK53" s="91"/>
      <c r="BL53" s="84"/>
      <c r="BM53" s="84"/>
      <c r="BN53" s="84"/>
      <c r="BO53" s="84"/>
      <c r="BP53" s="84"/>
      <c r="BQ53" s="84"/>
      <c r="BR53" s="84"/>
      <c r="BS53" s="83"/>
      <c r="BT53" s="1"/>
      <c r="BU53" s="1"/>
      <c r="BV53" s="1"/>
      <c r="CA53" s="154"/>
      <c r="CB53" s="155"/>
      <c r="CC53" s="156"/>
      <c r="CD53" s="196" t="s">
        <v>189</v>
      </c>
      <c r="CE53" s="8" t="b">
        <v>0</v>
      </c>
      <c r="CF53" s="154"/>
      <c r="CG53" s="8">
        <f t="shared" si="6"/>
        <v>0</v>
      </c>
      <c r="CH53" s="161"/>
      <c r="CI53" s="197"/>
      <c r="CJ53" s="104"/>
    </row>
    <row r="54" spans="1:88" ht="16.5" customHeight="1" thickBot="1" x14ac:dyDescent="0.2">
      <c r="A54" s="691"/>
      <c r="B54" s="692"/>
      <c r="C54" s="686"/>
      <c r="D54" s="686"/>
      <c r="E54" s="686"/>
      <c r="F54" s="686"/>
      <c r="G54" s="686"/>
      <c r="H54" s="686"/>
      <c r="I54" s="686"/>
      <c r="J54" s="686"/>
      <c r="K54" s="375"/>
      <c r="L54" s="375"/>
      <c r="M54" s="375" t="s">
        <v>46</v>
      </c>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6"/>
      <c r="AQ54" s="165"/>
      <c r="AR54" s="87" t="str">
        <f>$CH$57</f>
        <v/>
      </c>
      <c r="AS54" s="84"/>
      <c r="AT54" s="84"/>
      <c r="AU54" s="84"/>
      <c r="AV54" s="84"/>
      <c r="AW54" s="84"/>
      <c r="AX54" s="91"/>
      <c r="AY54" s="91"/>
      <c r="AZ54" s="91"/>
      <c r="BA54" s="91"/>
      <c r="BB54" s="91"/>
      <c r="BC54" s="91"/>
      <c r="BD54" s="91"/>
      <c r="BE54" s="91"/>
      <c r="BF54" s="91"/>
      <c r="BG54" s="91"/>
      <c r="BH54" s="91"/>
      <c r="BI54" s="91"/>
      <c r="BJ54" s="97"/>
      <c r="BK54" s="84"/>
      <c r="BL54" s="84"/>
      <c r="BM54" s="84"/>
      <c r="BN54" s="84"/>
      <c r="BO54" s="84"/>
      <c r="BP54" s="84"/>
      <c r="BQ54" s="84"/>
      <c r="BR54" s="84"/>
      <c r="BS54" s="83"/>
      <c r="BT54" s="1"/>
      <c r="BU54" s="1"/>
      <c r="BV54" s="1"/>
      <c r="CA54" s="199"/>
      <c r="CB54" s="178"/>
      <c r="CC54" s="171"/>
      <c r="CD54" s="196" t="s">
        <v>195</v>
      </c>
      <c r="CE54" s="8" t="b">
        <v>0</v>
      </c>
      <c r="CF54" s="154"/>
      <c r="CG54" s="8">
        <f t="shared" si="6"/>
        <v>0</v>
      </c>
      <c r="CH54" s="180"/>
      <c r="CI54" s="194"/>
      <c r="CJ54" s="104"/>
    </row>
    <row r="55" spans="1:88" ht="16.5" customHeight="1" x14ac:dyDescent="0.15">
      <c r="A55" s="691"/>
      <c r="B55" s="692"/>
      <c r="C55" s="662" t="s">
        <v>889</v>
      </c>
      <c r="D55" s="662"/>
      <c r="E55" s="662"/>
      <c r="F55" s="662"/>
      <c r="G55" s="662"/>
      <c r="H55" s="662"/>
      <c r="I55" s="662"/>
      <c r="J55" s="662"/>
      <c r="K55" s="379" t="s">
        <v>47</v>
      </c>
      <c r="L55" s="379"/>
      <c r="M55" s="379"/>
      <c r="N55" s="379"/>
      <c r="O55" s="379"/>
      <c r="P55" s="380"/>
      <c r="Q55" s="380"/>
      <c r="R55" s="380" t="s">
        <v>65</v>
      </c>
      <c r="S55" s="380"/>
      <c r="T55" s="380"/>
      <c r="U55" s="380"/>
      <c r="V55" s="380"/>
      <c r="W55" s="380"/>
      <c r="X55" s="380"/>
      <c r="Y55" s="380"/>
      <c r="Z55" s="380"/>
      <c r="AA55" s="380" t="s">
        <v>48</v>
      </c>
      <c r="AB55" s="380"/>
      <c r="AC55" s="380"/>
      <c r="AD55" s="380"/>
      <c r="AE55" s="380"/>
      <c r="AF55" s="380"/>
      <c r="AG55" s="380"/>
      <c r="AH55" s="380"/>
      <c r="AI55" s="380"/>
      <c r="AJ55" s="380"/>
      <c r="AK55" s="380"/>
      <c r="AL55" s="380"/>
      <c r="AM55" s="380"/>
      <c r="AN55" s="380"/>
      <c r="AO55" s="381"/>
      <c r="AQ55" s="176"/>
      <c r="AR55" s="92" t="str">
        <f>$CH$58</f>
        <v>No.7設定ｽﾀｯﾌ未入力</v>
      </c>
      <c r="AS55" s="89"/>
      <c r="AT55" s="89"/>
      <c r="AU55" s="89"/>
      <c r="AV55" s="89"/>
      <c r="AW55" s="89"/>
      <c r="AX55" s="89"/>
      <c r="AY55" s="89"/>
      <c r="AZ55" s="89"/>
      <c r="BA55" s="89"/>
      <c r="BB55" s="89"/>
      <c r="BC55" s="89"/>
      <c r="BD55" s="89"/>
      <c r="BE55" s="89"/>
      <c r="BF55" s="89"/>
      <c r="BG55" s="89"/>
      <c r="BH55" s="89"/>
      <c r="BI55" s="89"/>
      <c r="BJ55" s="164"/>
      <c r="BK55" s="84"/>
      <c r="BL55" s="84"/>
      <c r="BM55" s="84"/>
      <c r="BN55" s="84"/>
      <c r="BO55" s="84"/>
      <c r="BP55" s="84"/>
      <c r="BQ55" s="84"/>
      <c r="BR55" s="84"/>
      <c r="BS55" s="83"/>
      <c r="BT55" s="1"/>
      <c r="BU55" s="1"/>
      <c r="BV55" s="1"/>
      <c r="CA55" s="195" t="s">
        <v>196</v>
      </c>
      <c r="CB55" s="190" t="s">
        <v>197</v>
      </c>
      <c r="CC55" s="204"/>
      <c r="CD55" s="196" t="s">
        <v>198</v>
      </c>
      <c r="CE55" s="8" t="b">
        <v>0</v>
      </c>
      <c r="CF55" s="154"/>
      <c r="CG55" s="8">
        <f t="shared" si="6"/>
        <v>0</v>
      </c>
      <c r="CH55" s="169" t="str">
        <f>IF(AND(CG55=0,CG56=0,CG57=0),"No.6未入力",IF(AND(CG55=1,V52=""),"No.6「年版」未入力",""))</f>
        <v>No.6未入力</v>
      </c>
      <c r="CI55" s="162" t="s">
        <v>644</v>
      </c>
      <c r="CJ55" s="104"/>
    </row>
    <row r="56" spans="1:88" ht="16.5" customHeight="1" x14ac:dyDescent="0.15">
      <c r="A56" s="691"/>
      <c r="B56" s="692"/>
      <c r="C56" s="681"/>
      <c r="D56" s="681"/>
      <c r="E56" s="681"/>
      <c r="F56" s="681"/>
      <c r="G56" s="681"/>
      <c r="H56" s="681"/>
      <c r="I56" s="681"/>
      <c r="J56" s="681"/>
      <c r="K56" s="382" t="s">
        <v>49</v>
      </c>
      <c r="L56" s="382"/>
      <c r="M56" s="382"/>
      <c r="N56" s="382"/>
      <c r="O56" s="211"/>
      <c r="P56" s="377"/>
      <c r="Q56" s="377"/>
      <c r="R56" s="377" t="s">
        <v>64</v>
      </c>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8"/>
      <c r="AQ56" s="165"/>
      <c r="AR56" s="87" t="str">
        <f>$CH$60</f>
        <v>No.7設定方法未入力</v>
      </c>
      <c r="AS56" s="91"/>
      <c r="AT56" s="91"/>
      <c r="AU56" s="91"/>
      <c r="AV56" s="91"/>
      <c r="AW56" s="91"/>
      <c r="AX56" s="91"/>
      <c r="AY56" s="91"/>
      <c r="AZ56" s="91"/>
      <c r="BA56" s="91"/>
      <c r="BB56" s="91"/>
      <c r="BC56" s="91"/>
      <c r="BD56" s="91"/>
      <c r="BE56" s="91"/>
      <c r="BF56" s="91"/>
      <c r="BG56" s="91"/>
      <c r="BH56" s="91"/>
      <c r="BI56" s="91"/>
      <c r="BJ56" s="97"/>
      <c r="BK56" s="84"/>
      <c r="BL56" s="84"/>
      <c r="BM56" s="84"/>
      <c r="BN56" s="84"/>
      <c r="BO56" s="84"/>
      <c r="BP56" s="84"/>
      <c r="BQ56" s="84"/>
      <c r="BR56" s="84"/>
      <c r="BS56" s="83"/>
      <c r="BT56" s="1"/>
      <c r="BU56" s="1"/>
      <c r="BV56" s="1"/>
      <c r="CA56" s="154"/>
      <c r="CB56" s="155"/>
      <c r="CC56" s="156"/>
      <c r="CD56" s="196" t="s">
        <v>189</v>
      </c>
      <c r="CE56" s="8" t="b">
        <v>0</v>
      </c>
      <c r="CF56" s="154"/>
      <c r="CG56" s="8">
        <f t="shared" si="6"/>
        <v>0</v>
      </c>
      <c r="CH56" s="205" t="str">
        <f>IF(AND(CG56=1,AC53=""),"No.6その他未入力","")</f>
        <v/>
      </c>
      <c r="CI56" s="162" t="s">
        <v>644</v>
      </c>
      <c r="CJ56" s="104"/>
    </row>
    <row r="57" spans="1:88" ht="16.5" customHeight="1" x14ac:dyDescent="0.15">
      <c r="A57" s="691"/>
      <c r="B57" s="692"/>
      <c r="C57" s="681"/>
      <c r="D57" s="681"/>
      <c r="E57" s="681"/>
      <c r="F57" s="681"/>
      <c r="G57" s="681"/>
      <c r="H57" s="681"/>
      <c r="I57" s="681"/>
      <c r="J57" s="681"/>
      <c r="K57" s="377"/>
      <c r="L57" s="377"/>
      <c r="M57" s="377"/>
      <c r="N57" s="377" t="s">
        <v>50</v>
      </c>
      <c r="O57" s="377"/>
      <c r="P57" s="377"/>
      <c r="Q57" s="377"/>
      <c r="R57" s="377" t="s">
        <v>208</v>
      </c>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8"/>
      <c r="AQ57" s="165"/>
      <c r="AR57" s="87" t="str">
        <f>$CH$61</f>
        <v/>
      </c>
      <c r="AS57" s="91"/>
      <c r="AT57" s="91"/>
      <c r="AU57" s="91"/>
      <c r="AV57" s="91"/>
      <c r="AW57" s="91"/>
      <c r="AX57" s="91"/>
      <c r="AY57" s="91"/>
      <c r="AZ57" s="91"/>
      <c r="BA57" s="91"/>
      <c r="BB57" s="91"/>
      <c r="BC57" s="91"/>
      <c r="BD57" s="91"/>
      <c r="BE57" s="91"/>
      <c r="BF57" s="91"/>
      <c r="BG57" s="91"/>
      <c r="BH57" s="91"/>
      <c r="BI57" s="91"/>
      <c r="BJ57" s="97"/>
      <c r="BK57" s="419"/>
      <c r="BL57" s="84"/>
      <c r="BM57" s="84"/>
      <c r="BN57" s="84"/>
      <c r="BO57" s="84"/>
      <c r="BP57" s="84"/>
      <c r="BQ57" s="84"/>
      <c r="BR57" s="84"/>
      <c r="BS57" s="83"/>
      <c r="BT57" s="1"/>
      <c r="BU57" s="1"/>
      <c r="BV57" s="1"/>
      <c r="CA57" s="199"/>
      <c r="CB57" s="178"/>
      <c r="CC57" s="171"/>
      <c r="CD57" s="196" t="s">
        <v>199</v>
      </c>
      <c r="CE57" s="8" t="b">
        <v>0</v>
      </c>
      <c r="CF57" s="166"/>
      <c r="CG57" s="8">
        <f t="shared" si="6"/>
        <v>0</v>
      </c>
      <c r="CH57" s="161" t="str">
        <f>IF(AND(OR(CG55=1,CG56=1),CG57=1),"No.6選択矛盾","")</f>
        <v/>
      </c>
      <c r="CI57" s="163" t="s">
        <v>644</v>
      </c>
      <c r="CJ57" s="104"/>
    </row>
    <row r="58" spans="1:88" ht="16.5" customHeight="1" thickBot="1" x14ac:dyDescent="0.2">
      <c r="A58" s="691"/>
      <c r="B58" s="692"/>
      <c r="C58" s="663"/>
      <c r="D58" s="663"/>
      <c r="E58" s="663"/>
      <c r="F58" s="663"/>
      <c r="G58" s="663"/>
      <c r="H58" s="663"/>
      <c r="I58" s="663"/>
      <c r="J58" s="663"/>
      <c r="K58" s="375"/>
      <c r="L58" s="375"/>
      <c r="M58" s="375"/>
      <c r="N58" s="375"/>
      <c r="O58" s="375"/>
      <c r="P58" s="375"/>
      <c r="Q58" s="375"/>
      <c r="R58" s="375" t="s">
        <v>890</v>
      </c>
      <c r="S58" s="375"/>
      <c r="T58" s="375"/>
      <c r="U58" s="375"/>
      <c r="V58" s="375"/>
      <c r="W58" s="375"/>
      <c r="X58" s="652"/>
      <c r="Y58" s="652"/>
      <c r="Z58" s="652"/>
      <c r="AA58" s="652"/>
      <c r="AB58" s="652"/>
      <c r="AC58" s="652"/>
      <c r="AD58" s="652"/>
      <c r="AE58" s="652"/>
      <c r="AF58" s="652"/>
      <c r="AG58" s="652"/>
      <c r="AH58" s="652"/>
      <c r="AI58" s="652"/>
      <c r="AJ58" s="652"/>
      <c r="AK58" s="652"/>
      <c r="AL58" s="652"/>
      <c r="AM58" s="652"/>
      <c r="AN58" s="652"/>
      <c r="AO58" s="376" t="s">
        <v>9</v>
      </c>
      <c r="AQ58" s="165"/>
      <c r="AR58" s="91"/>
      <c r="AS58" s="91"/>
      <c r="AT58" s="91"/>
      <c r="AU58" s="91"/>
      <c r="AV58" s="91"/>
      <c r="AW58" s="91"/>
      <c r="AX58" s="91"/>
      <c r="AY58" s="91"/>
      <c r="AZ58" s="91"/>
      <c r="BA58" s="91"/>
      <c r="BB58" s="91"/>
      <c r="BC58" s="91"/>
      <c r="BD58" s="91"/>
      <c r="BE58" s="91"/>
      <c r="BF58" s="91"/>
      <c r="BG58" s="91"/>
      <c r="BH58" s="91"/>
      <c r="BI58" s="91"/>
      <c r="BJ58" s="97"/>
      <c r="BK58" s="84"/>
      <c r="BL58" s="84"/>
      <c r="BM58" s="84"/>
      <c r="BN58" s="84"/>
      <c r="BO58" s="84"/>
      <c r="BP58" s="84"/>
      <c r="BQ58" s="84"/>
      <c r="BR58" s="84"/>
      <c r="BS58" s="83"/>
      <c r="BT58" s="1"/>
      <c r="BU58" s="1"/>
      <c r="BV58" s="1"/>
      <c r="CA58" s="195" t="s">
        <v>200</v>
      </c>
      <c r="CB58" s="190" t="s">
        <v>201</v>
      </c>
      <c r="CC58" s="195" t="s">
        <v>202</v>
      </c>
      <c r="CD58" s="196" t="s">
        <v>203</v>
      </c>
      <c r="CE58" s="8" t="b">
        <v>0</v>
      </c>
      <c r="CF58" s="166"/>
      <c r="CG58" s="8">
        <f t="shared" si="6"/>
        <v>0</v>
      </c>
      <c r="CH58" s="169" t="str">
        <f>IF(AND(CG58=0,CG59=0),"No.7設定ｽﾀｯﾌ未入力",IF(AND(CE58=TRUE,CE59=TRUE),"No.7設定ｽﾀｯﾌ重複選択",""))</f>
        <v>No.7設定ｽﾀｯﾌ未入力</v>
      </c>
      <c r="CI58" s="162" t="s">
        <v>644</v>
      </c>
      <c r="CJ58" s="104"/>
    </row>
    <row r="59" spans="1:88" ht="16.5" customHeight="1" x14ac:dyDescent="0.15">
      <c r="A59" s="691"/>
      <c r="B59" s="692"/>
      <c r="C59" s="383" t="s">
        <v>891</v>
      </c>
      <c r="D59" s="91"/>
      <c r="E59" s="91"/>
      <c r="F59" s="91"/>
      <c r="G59" s="91"/>
      <c r="H59" s="91"/>
      <c r="I59" s="91"/>
      <c r="J59" s="91"/>
      <c r="K59" s="91"/>
      <c r="L59" s="91"/>
      <c r="M59" s="91"/>
      <c r="N59" s="91"/>
      <c r="O59" s="91"/>
      <c r="P59" s="91" t="s">
        <v>82</v>
      </c>
      <c r="Q59" s="91"/>
      <c r="R59" s="91"/>
      <c r="S59" s="91"/>
      <c r="T59" s="750"/>
      <c r="U59" s="750"/>
      <c r="V59" s="750"/>
      <c r="W59" s="750"/>
      <c r="X59" s="750"/>
      <c r="Y59" s="750"/>
      <c r="Z59" s="750"/>
      <c r="AA59" s="750"/>
      <c r="AB59" s="91" t="s">
        <v>9</v>
      </c>
      <c r="AC59" s="91"/>
      <c r="AD59" s="91"/>
      <c r="AE59" s="91"/>
      <c r="AF59" s="91"/>
      <c r="AG59" s="91"/>
      <c r="AH59" s="91"/>
      <c r="AI59" s="91"/>
      <c r="AJ59" s="91"/>
      <c r="AK59" s="91"/>
      <c r="AL59" s="91"/>
      <c r="AM59" s="91"/>
      <c r="AN59" s="91"/>
      <c r="AO59" s="384"/>
      <c r="AQ59" s="176"/>
      <c r="AR59" s="89"/>
      <c r="AS59" s="89"/>
      <c r="AT59" s="89"/>
      <c r="AU59" s="89"/>
      <c r="AV59" s="89"/>
      <c r="AW59" s="89"/>
      <c r="AX59" s="89"/>
      <c r="AY59" s="89"/>
      <c r="AZ59" s="89"/>
      <c r="BA59" s="89"/>
      <c r="BB59" s="89"/>
      <c r="BC59" s="89"/>
      <c r="BD59" s="89"/>
      <c r="BE59" s="89"/>
      <c r="BF59" s="89"/>
      <c r="BG59" s="89"/>
      <c r="BH59" s="89"/>
      <c r="BI59" s="89"/>
      <c r="BJ59" s="164"/>
      <c r="BK59" s="91"/>
      <c r="BL59" s="84"/>
      <c r="BM59" s="84"/>
      <c r="BN59" s="84"/>
      <c r="BO59" s="84"/>
      <c r="BP59" s="84"/>
      <c r="BQ59" s="84"/>
      <c r="BR59" s="84"/>
      <c r="BS59" s="83"/>
      <c r="BT59" s="1"/>
      <c r="BU59" s="1"/>
      <c r="BV59" s="1"/>
      <c r="CA59" s="154"/>
      <c r="CB59" s="155"/>
      <c r="CC59" s="199"/>
      <c r="CD59" s="196" t="s">
        <v>204</v>
      </c>
      <c r="CE59" s="8" t="b">
        <v>0</v>
      </c>
      <c r="CF59" s="166"/>
      <c r="CG59" s="8">
        <f t="shared" si="6"/>
        <v>0</v>
      </c>
      <c r="CH59" s="180"/>
      <c r="CI59" s="163"/>
      <c r="CJ59" s="104"/>
    </row>
    <row r="60" spans="1:88" ht="16.5" customHeight="1" x14ac:dyDescent="0.15">
      <c r="A60" s="691"/>
      <c r="B60" s="692"/>
      <c r="C60" s="91"/>
      <c r="D60" s="715" t="s">
        <v>79</v>
      </c>
      <c r="E60" s="624"/>
      <c r="F60" s="624"/>
      <c r="G60" s="624"/>
      <c r="H60" s="624"/>
      <c r="I60" s="624"/>
      <c r="J60" s="624"/>
      <c r="K60" s="624"/>
      <c r="L60" s="716"/>
      <c r="M60" s="715" t="s">
        <v>66</v>
      </c>
      <c r="N60" s="624"/>
      <c r="O60" s="624"/>
      <c r="P60" s="624"/>
      <c r="Q60" s="624"/>
      <c r="R60" s="717" t="s">
        <v>78</v>
      </c>
      <c r="S60" s="624"/>
      <c r="T60" s="624"/>
      <c r="U60" s="624"/>
      <c r="V60" s="716"/>
      <c r="W60" s="716" t="s">
        <v>67</v>
      </c>
      <c r="X60" s="718"/>
      <c r="Y60" s="718"/>
      <c r="Z60" s="718"/>
      <c r="AA60" s="718"/>
      <c r="AB60" s="718"/>
      <c r="AC60" s="718"/>
      <c r="AD60" s="718"/>
      <c r="AE60" s="718"/>
      <c r="AF60" s="718" t="s">
        <v>66</v>
      </c>
      <c r="AG60" s="718"/>
      <c r="AH60" s="718"/>
      <c r="AI60" s="718"/>
      <c r="AJ60" s="715"/>
      <c r="AK60" s="719" t="s">
        <v>78</v>
      </c>
      <c r="AL60" s="718"/>
      <c r="AM60" s="718"/>
      <c r="AN60" s="718"/>
      <c r="AO60" s="720"/>
      <c r="AQ60" s="165"/>
      <c r="AR60" s="166"/>
      <c r="AS60" s="91"/>
      <c r="AT60" s="91"/>
      <c r="AU60" s="91"/>
      <c r="AV60" s="91"/>
      <c r="AW60" s="91"/>
      <c r="AX60" s="91"/>
      <c r="AY60" s="91"/>
      <c r="AZ60" s="91"/>
      <c r="BA60" s="91"/>
      <c r="BB60" s="91"/>
      <c r="BC60" s="91"/>
      <c r="BD60" s="91"/>
      <c r="BE60" s="91"/>
      <c r="BF60" s="91"/>
      <c r="BG60" s="91"/>
      <c r="BH60" s="91"/>
      <c r="BI60" s="91"/>
      <c r="BJ60" s="97"/>
      <c r="BK60" s="91"/>
      <c r="BL60" s="91"/>
      <c r="BM60" s="91"/>
      <c r="BN60" s="91"/>
      <c r="BO60" s="84"/>
      <c r="BP60" s="84"/>
      <c r="BQ60" s="84"/>
      <c r="BR60" s="84"/>
      <c r="BS60" s="83"/>
      <c r="BT60" s="1"/>
      <c r="BU60" s="1"/>
      <c r="BV60" s="1"/>
      <c r="CA60" s="154"/>
      <c r="CB60" s="155"/>
      <c r="CC60" s="195" t="s">
        <v>205</v>
      </c>
      <c r="CD60" s="196" t="s">
        <v>207</v>
      </c>
      <c r="CE60" s="8" t="b">
        <v>0</v>
      </c>
      <c r="CF60" s="154"/>
      <c r="CG60" s="8">
        <f t="shared" si="6"/>
        <v>0</v>
      </c>
      <c r="CH60" s="161" t="str">
        <f>IF(AND(CG60=0,CG61=0,CG62=0),"No.7設定方法未入力",IF(OR(AND(CG60=1,CG61=1),AND(CG60=1,CG62=1),AND(CG61=1,CG62=1)),"No7設定方法重複選択",""))</f>
        <v>No.7設定方法未入力</v>
      </c>
      <c r="CI60" s="162" t="s">
        <v>644</v>
      </c>
      <c r="CJ60" s="104"/>
    </row>
    <row r="61" spans="1:88" ht="16.5" customHeight="1" x14ac:dyDescent="0.15">
      <c r="A61" s="691"/>
      <c r="B61" s="692"/>
      <c r="C61" s="91"/>
      <c r="D61" s="721" t="s">
        <v>68</v>
      </c>
      <c r="E61" s="722"/>
      <c r="F61" s="722"/>
      <c r="G61" s="722"/>
      <c r="H61" s="722"/>
      <c r="I61" s="722"/>
      <c r="J61" s="722"/>
      <c r="K61" s="722" t="s">
        <v>892</v>
      </c>
      <c r="L61" s="723"/>
      <c r="M61" s="724"/>
      <c r="N61" s="725"/>
      <c r="O61" s="725"/>
      <c r="P61" s="725"/>
      <c r="Q61" s="725"/>
      <c r="R61" s="726"/>
      <c r="S61" s="725"/>
      <c r="T61" s="725"/>
      <c r="U61" s="725"/>
      <c r="V61" s="727"/>
      <c r="W61" s="728" t="s">
        <v>69</v>
      </c>
      <c r="X61" s="728"/>
      <c r="Y61" s="728"/>
      <c r="Z61" s="728"/>
      <c r="AA61" s="728"/>
      <c r="AB61" s="728"/>
      <c r="AC61" s="728"/>
      <c r="AD61" s="722" t="s">
        <v>75</v>
      </c>
      <c r="AE61" s="723"/>
      <c r="AF61" s="729"/>
      <c r="AG61" s="730"/>
      <c r="AH61" s="730"/>
      <c r="AI61" s="730"/>
      <c r="AJ61" s="730"/>
      <c r="AK61" s="731"/>
      <c r="AL61" s="730"/>
      <c r="AM61" s="730"/>
      <c r="AN61" s="730"/>
      <c r="AO61" s="732"/>
      <c r="AQ61" s="165"/>
      <c r="AR61" s="91"/>
      <c r="AS61" s="91"/>
      <c r="AT61" s="91"/>
      <c r="AU61" s="91"/>
      <c r="AV61" s="91"/>
      <c r="AW61" s="91"/>
      <c r="AX61" s="91"/>
      <c r="AY61" s="91"/>
      <c r="AZ61" s="91"/>
      <c r="BA61" s="91"/>
      <c r="BB61" s="91"/>
      <c r="BC61" s="91"/>
      <c r="BD61" s="91"/>
      <c r="BE61" s="91"/>
      <c r="BF61" s="91"/>
      <c r="BG61" s="91"/>
      <c r="BH61" s="91"/>
      <c r="BI61" s="91"/>
      <c r="BJ61" s="97"/>
      <c r="BK61" s="91"/>
      <c r="BL61" s="84"/>
      <c r="BM61" s="84"/>
      <c r="BN61" s="84"/>
      <c r="BO61" s="84"/>
      <c r="BP61" s="84"/>
      <c r="BQ61" s="84"/>
      <c r="BR61" s="84"/>
      <c r="BS61" s="83"/>
      <c r="BT61" s="1"/>
      <c r="BU61" s="1"/>
      <c r="BV61" s="1"/>
      <c r="CA61" s="154"/>
      <c r="CB61" s="155"/>
      <c r="CC61" s="154"/>
      <c r="CD61" s="196" t="s">
        <v>206</v>
      </c>
      <c r="CE61" s="8" t="b">
        <v>0</v>
      </c>
      <c r="CF61" s="154"/>
      <c r="CG61" s="8">
        <f t="shared" si="6"/>
        <v>0</v>
      </c>
      <c r="CH61" s="161" t="str">
        <f>IF(AND(CG62=1,X58=""),"No.7その他未入力","")</f>
        <v/>
      </c>
      <c r="CI61" s="162" t="s">
        <v>644</v>
      </c>
      <c r="CJ61" s="104"/>
    </row>
    <row r="62" spans="1:88" ht="16.5" customHeight="1" x14ac:dyDescent="0.15">
      <c r="A62" s="691"/>
      <c r="B62" s="692"/>
      <c r="C62" s="91"/>
      <c r="D62" s="696" t="s">
        <v>70</v>
      </c>
      <c r="E62" s="562"/>
      <c r="F62" s="562"/>
      <c r="G62" s="562"/>
      <c r="H62" s="562"/>
      <c r="I62" s="562"/>
      <c r="J62" s="562"/>
      <c r="K62" s="571" t="s">
        <v>80</v>
      </c>
      <c r="L62" s="697"/>
      <c r="M62" s="544"/>
      <c r="N62" s="545"/>
      <c r="O62" s="545"/>
      <c r="P62" s="545"/>
      <c r="Q62" s="545"/>
      <c r="R62" s="546"/>
      <c r="S62" s="545"/>
      <c r="T62" s="545"/>
      <c r="U62" s="545"/>
      <c r="V62" s="710"/>
      <c r="W62" s="571" t="s">
        <v>705</v>
      </c>
      <c r="X62" s="571"/>
      <c r="Y62" s="571"/>
      <c r="Z62" s="571"/>
      <c r="AA62" s="571"/>
      <c r="AB62" s="571"/>
      <c r="AC62" s="571"/>
      <c r="AD62" s="562" t="s">
        <v>75</v>
      </c>
      <c r="AE62" s="563"/>
      <c r="AF62" s="544"/>
      <c r="AG62" s="545"/>
      <c r="AH62" s="545"/>
      <c r="AI62" s="545"/>
      <c r="AJ62" s="545"/>
      <c r="AK62" s="546"/>
      <c r="AL62" s="545"/>
      <c r="AM62" s="545"/>
      <c r="AN62" s="545"/>
      <c r="AO62" s="547"/>
      <c r="AQ62" s="165"/>
      <c r="AR62" s="91"/>
      <c r="AS62" s="91"/>
      <c r="AT62" s="91"/>
      <c r="AU62" s="91"/>
      <c r="AV62" s="91"/>
      <c r="AW62" s="91"/>
      <c r="AX62" s="91"/>
      <c r="AY62" s="91"/>
      <c r="AZ62" s="91"/>
      <c r="BA62" s="91"/>
      <c r="BB62" s="91"/>
      <c r="BC62" s="91"/>
      <c r="BD62" s="91"/>
      <c r="BE62" s="91"/>
      <c r="BF62" s="91"/>
      <c r="BG62" s="91"/>
      <c r="BH62" s="91"/>
      <c r="BI62" s="91"/>
      <c r="BJ62" s="97"/>
      <c r="BK62" s="91"/>
      <c r="BL62" s="84"/>
      <c r="BM62" s="84"/>
      <c r="BN62" s="84"/>
      <c r="BO62" s="84"/>
      <c r="BP62" s="84"/>
      <c r="BQ62" s="84"/>
      <c r="BR62" s="84"/>
      <c r="BS62" s="83"/>
      <c r="BT62" s="1"/>
      <c r="BU62" s="1"/>
      <c r="BV62" s="1"/>
      <c r="CA62" s="199"/>
      <c r="CB62" s="178"/>
      <c r="CC62" s="199"/>
      <c r="CD62" s="196" t="s">
        <v>189</v>
      </c>
      <c r="CE62" s="8" t="b">
        <v>0</v>
      </c>
      <c r="CF62" s="154"/>
      <c r="CG62" s="8">
        <f t="shared" si="6"/>
        <v>0</v>
      </c>
      <c r="CH62" s="180"/>
      <c r="CI62" s="163"/>
      <c r="CJ62" s="104"/>
    </row>
    <row r="63" spans="1:88" ht="16.5" customHeight="1" x14ac:dyDescent="0.15">
      <c r="A63" s="691"/>
      <c r="B63" s="692"/>
      <c r="C63" s="91"/>
      <c r="D63" s="696" t="s">
        <v>72</v>
      </c>
      <c r="E63" s="562"/>
      <c r="F63" s="562"/>
      <c r="G63" s="562"/>
      <c r="H63" s="562"/>
      <c r="I63" s="562"/>
      <c r="J63" s="562"/>
      <c r="K63" s="571" t="s">
        <v>80</v>
      </c>
      <c r="L63" s="697"/>
      <c r="M63" s="544"/>
      <c r="N63" s="545"/>
      <c r="O63" s="545"/>
      <c r="P63" s="545"/>
      <c r="Q63" s="545"/>
      <c r="R63" s="546"/>
      <c r="S63" s="545"/>
      <c r="T63" s="545"/>
      <c r="U63" s="545"/>
      <c r="V63" s="710"/>
      <c r="W63" s="571" t="s">
        <v>71</v>
      </c>
      <c r="X63" s="571"/>
      <c r="Y63" s="571"/>
      <c r="Z63" s="571"/>
      <c r="AA63" s="571"/>
      <c r="AB63" s="571"/>
      <c r="AC63" s="571"/>
      <c r="AD63" s="562" t="s">
        <v>75</v>
      </c>
      <c r="AE63" s="563"/>
      <c r="AF63" s="544"/>
      <c r="AG63" s="545"/>
      <c r="AH63" s="545"/>
      <c r="AI63" s="545"/>
      <c r="AJ63" s="545"/>
      <c r="AK63" s="546"/>
      <c r="AL63" s="545"/>
      <c r="AM63" s="545"/>
      <c r="AN63" s="545"/>
      <c r="AO63" s="547"/>
      <c r="AQ63" s="165"/>
      <c r="AR63" s="91"/>
      <c r="AS63" s="91"/>
      <c r="AT63" s="91"/>
      <c r="AU63" s="91"/>
      <c r="AV63" s="91"/>
      <c r="AW63" s="91"/>
      <c r="AX63" s="91"/>
      <c r="AY63" s="91"/>
      <c r="AZ63" s="91"/>
      <c r="BA63" s="91"/>
      <c r="BB63" s="91"/>
      <c r="BC63" s="91"/>
      <c r="BD63" s="91"/>
      <c r="BE63" s="91"/>
      <c r="BF63" s="91"/>
      <c r="BG63" s="91"/>
      <c r="BH63" s="91"/>
      <c r="BI63" s="91"/>
      <c r="BJ63" s="97"/>
      <c r="BK63" s="91"/>
      <c r="BL63" s="84"/>
      <c r="BM63" s="84"/>
      <c r="BN63" s="84"/>
      <c r="BO63" s="84"/>
      <c r="BP63" s="84"/>
      <c r="BQ63" s="84"/>
      <c r="BR63" s="84"/>
      <c r="BS63" s="83"/>
      <c r="BT63" s="1"/>
      <c r="BU63" s="1"/>
      <c r="BV63" s="1"/>
      <c r="CA63" s="8" t="s">
        <v>749</v>
      </c>
      <c r="CB63" s="8" t="s">
        <v>219</v>
      </c>
      <c r="CC63" s="8"/>
      <c r="CD63" s="8" t="s">
        <v>216</v>
      </c>
      <c r="CE63" s="206" t="s">
        <v>216</v>
      </c>
      <c r="CF63" s="154"/>
      <c r="CG63" s="8" t="s">
        <v>742</v>
      </c>
      <c r="CH63" s="8" t="s">
        <v>743</v>
      </c>
      <c r="CI63" s="160"/>
      <c r="CJ63" s="104"/>
    </row>
    <row r="64" spans="1:88" ht="16.5" customHeight="1" x14ac:dyDescent="0.15">
      <c r="A64" s="691"/>
      <c r="B64" s="692"/>
      <c r="C64" s="91"/>
      <c r="D64" s="696" t="s">
        <v>73</v>
      </c>
      <c r="E64" s="562"/>
      <c r="F64" s="562"/>
      <c r="G64" s="562"/>
      <c r="H64" s="562"/>
      <c r="I64" s="562"/>
      <c r="J64" s="562"/>
      <c r="K64" s="571" t="s">
        <v>80</v>
      </c>
      <c r="L64" s="697"/>
      <c r="M64" s="544"/>
      <c r="N64" s="545"/>
      <c r="O64" s="545"/>
      <c r="P64" s="545"/>
      <c r="Q64" s="545"/>
      <c r="R64" s="546"/>
      <c r="S64" s="545"/>
      <c r="T64" s="545"/>
      <c r="U64" s="545"/>
      <c r="V64" s="710"/>
      <c r="W64" s="570" t="s">
        <v>112</v>
      </c>
      <c r="X64" s="571"/>
      <c r="Y64" s="571"/>
      <c r="Z64" s="571"/>
      <c r="AA64" s="571"/>
      <c r="AB64" s="571"/>
      <c r="AC64" s="571"/>
      <c r="AD64" s="562" t="s">
        <v>75</v>
      </c>
      <c r="AE64" s="563"/>
      <c r="AF64" s="544"/>
      <c r="AG64" s="545"/>
      <c r="AH64" s="545"/>
      <c r="AI64" s="545"/>
      <c r="AJ64" s="545"/>
      <c r="AK64" s="546"/>
      <c r="AL64" s="545"/>
      <c r="AM64" s="545"/>
      <c r="AN64" s="545"/>
      <c r="AO64" s="547"/>
      <c r="AQ64" s="165"/>
      <c r="AR64" s="91"/>
      <c r="AS64" s="91"/>
      <c r="AT64" s="91"/>
      <c r="AU64" s="91"/>
      <c r="AV64" s="91"/>
      <c r="AW64" s="91"/>
      <c r="AX64" s="91"/>
      <c r="AY64" s="91"/>
      <c r="AZ64" s="91"/>
      <c r="BA64" s="91"/>
      <c r="BB64" s="91"/>
      <c r="BC64" s="91"/>
      <c r="BD64" s="91"/>
      <c r="BE64" s="91"/>
      <c r="BF64" s="91"/>
      <c r="BG64" s="91"/>
      <c r="BH64" s="91"/>
      <c r="BI64" s="91"/>
      <c r="BJ64" s="97"/>
      <c r="BK64" s="91"/>
      <c r="BL64" s="84"/>
      <c r="BM64" s="84"/>
      <c r="BN64" s="84"/>
      <c r="BO64" s="84"/>
      <c r="BP64" s="84"/>
      <c r="BQ64" s="84"/>
      <c r="BR64" s="84"/>
      <c r="BS64" s="83"/>
      <c r="BT64" s="1"/>
      <c r="BU64" s="1"/>
      <c r="BV64" s="1"/>
      <c r="CA64" s="195" t="s">
        <v>750</v>
      </c>
      <c r="CB64" s="190" t="s">
        <v>220</v>
      </c>
      <c r="CC64" s="204"/>
      <c r="CD64" s="8" t="s">
        <v>221</v>
      </c>
      <c r="CE64" s="8" t="b">
        <v>0</v>
      </c>
      <c r="CF64" s="154"/>
      <c r="CG64" s="8">
        <f>IF(CE64=TRUE,1,0)</f>
        <v>0</v>
      </c>
      <c r="CH64" s="176" t="str">
        <f>IF(AND(CG64=0,CG67=0,CG70=0,CG71=0),"No.9未入力",IF(AND(CG64=1,CG65=0,CG66=0),"No.9全員・一部未入力",IF(AND(CG65=1,CG66=1),"No.9全員・一部重複選択","")))</f>
        <v>No.9未入力</v>
      </c>
      <c r="CI64" s="197" t="s">
        <v>752</v>
      </c>
      <c r="CJ64" s="104"/>
    </row>
    <row r="65" spans="1:88" ht="16.5" customHeight="1" x14ac:dyDescent="0.15">
      <c r="A65" s="691"/>
      <c r="B65" s="692"/>
      <c r="C65" s="91"/>
      <c r="D65" s="696" t="s">
        <v>74</v>
      </c>
      <c r="E65" s="562"/>
      <c r="F65" s="562"/>
      <c r="G65" s="562"/>
      <c r="H65" s="562"/>
      <c r="I65" s="562"/>
      <c r="J65" s="562"/>
      <c r="K65" s="571" t="s">
        <v>80</v>
      </c>
      <c r="L65" s="697"/>
      <c r="M65" s="544"/>
      <c r="N65" s="545"/>
      <c r="O65" s="545"/>
      <c r="P65" s="545"/>
      <c r="Q65" s="545"/>
      <c r="R65" s="546"/>
      <c r="S65" s="545"/>
      <c r="T65" s="545"/>
      <c r="U65" s="545"/>
      <c r="V65" s="710"/>
      <c r="W65" s="570" t="s">
        <v>706</v>
      </c>
      <c r="X65" s="571"/>
      <c r="Y65" s="571"/>
      <c r="Z65" s="571"/>
      <c r="AA65" s="571"/>
      <c r="AB65" s="571"/>
      <c r="AC65" s="571"/>
      <c r="AD65" s="562" t="s">
        <v>81</v>
      </c>
      <c r="AE65" s="563"/>
      <c r="AF65" s="544"/>
      <c r="AG65" s="545"/>
      <c r="AH65" s="545"/>
      <c r="AI65" s="545"/>
      <c r="AJ65" s="545"/>
      <c r="AK65" s="546"/>
      <c r="AL65" s="545"/>
      <c r="AM65" s="545"/>
      <c r="AN65" s="545"/>
      <c r="AO65" s="547"/>
      <c r="AQ65" s="165"/>
      <c r="AR65" s="91"/>
      <c r="AS65" s="91"/>
      <c r="AT65" s="91"/>
      <c r="AU65" s="91"/>
      <c r="AV65" s="91"/>
      <c r="AW65" s="91"/>
      <c r="AX65" s="91"/>
      <c r="AY65" s="91"/>
      <c r="AZ65" s="91"/>
      <c r="BA65" s="91"/>
      <c r="BB65" s="91"/>
      <c r="BC65" s="91"/>
      <c r="BD65" s="91"/>
      <c r="BE65" s="91"/>
      <c r="BF65" s="91"/>
      <c r="BG65" s="91"/>
      <c r="BH65" s="91"/>
      <c r="BI65" s="91"/>
      <c r="BJ65" s="97"/>
      <c r="BK65" s="91"/>
      <c r="BL65" s="84"/>
      <c r="BM65" s="1"/>
      <c r="BN65" s="84"/>
      <c r="BO65" s="84"/>
      <c r="BP65" s="84"/>
      <c r="BQ65" s="84"/>
      <c r="BR65" s="84"/>
      <c r="BS65" s="83"/>
      <c r="BT65" s="1"/>
      <c r="BU65" s="1"/>
      <c r="BV65" s="1"/>
      <c r="CA65" s="154"/>
      <c r="CB65" s="155"/>
      <c r="CC65" s="156"/>
      <c r="CD65" s="8" t="s">
        <v>222</v>
      </c>
      <c r="CE65" s="8" t="b">
        <v>0</v>
      </c>
      <c r="CF65" s="154"/>
      <c r="CG65" s="8">
        <f t="shared" ref="CG65:CG75" si="7">IF(CE65=TRUE,1,0)</f>
        <v>0</v>
      </c>
      <c r="CH65" s="155" t="str">
        <f>IF(AND(CG67=1,OR(CG68=0,CG69=0)),"No.9回数・方法未入力","")</f>
        <v/>
      </c>
      <c r="CI65" s="197" t="s">
        <v>752</v>
      </c>
      <c r="CJ65" s="104"/>
    </row>
    <row r="66" spans="1:88" ht="16.5" customHeight="1" x14ac:dyDescent="0.15">
      <c r="A66" s="691"/>
      <c r="B66" s="692"/>
      <c r="C66" s="91"/>
      <c r="D66" s="696" t="s">
        <v>149</v>
      </c>
      <c r="E66" s="562"/>
      <c r="F66" s="562"/>
      <c r="G66" s="562"/>
      <c r="H66" s="562"/>
      <c r="I66" s="562"/>
      <c r="J66" s="562"/>
      <c r="K66" s="571" t="s">
        <v>893</v>
      </c>
      <c r="L66" s="697"/>
      <c r="M66" s="698"/>
      <c r="N66" s="699"/>
      <c r="O66" s="699"/>
      <c r="P66" s="699"/>
      <c r="Q66" s="699"/>
      <c r="R66" s="700"/>
      <c r="S66" s="699"/>
      <c r="T66" s="699"/>
      <c r="U66" s="699"/>
      <c r="V66" s="701"/>
      <c r="W66" s="570" t="s">
        <v>707</v>
      </c>
      <c r="X66" s="571"/>
      <c r="Y66" s="571"/>
      <c r="Z66" s="571"/>
      <c r="AA66" s="571"/>
      <c r="AB66" s="571"/>
      <c r="AC66" s="571"/>
      <c r="AD66" s="562" t="s">
        <v>81</v>
      </c>
      <c r="AE66" s="563"/>
      <c r="AF66" s="544"/>
      <c r="AG66" s="545"/>
      <c r="AH66" s="545"/>
      <c r="AI66" s="545"/>
      <c r="AJ66" s="545"/>
      <c r="AK66" s="546"/>
      <c r="AL66" s="545"/>
      <c r="AM66" s="545"/>
      <c r="AN66" s="545"/>
      <c r="AO66" s="547"/>
      <c r="AQ66" s="165"/>
      <c r="AR66" s="91"/>
      <c r="AS66" s="91"/>
      <c r="AT66" s="91"/>
      <c r="AU66" s="91"/>
      <c r="AV66" s="91"/>
      <c r="AW66" s="91"/>
      <c r="AX66" s="91"/>
      <c r="AY66" s="91"/>
      <c r="AZ66" s="91"/>
      <c r="BA66" s="91"/>
      <c r="BB66" s="91"/>
      <c r="BC66" s="91"/>
      <c r="BD66" s="91"/>
      <c r="BE66" s="91"/>
      <c r="BF66" s="91"/>
      <c r="BG66" s="91"/>
      <c r="BH66" s="91"/>
      <c r="BI66" s="91"/>
      <c r="BJ66" s="97"/>
      <c r="BK66" s="91"/>
      <c r="BL66" s="84"/>
      <c r="BM66" s="84"/>
      <c r="BN66" s="84"/>
      <c r="BO66" s="84"/>
      <c r="BP66" s="84"/>
      <c r="BQ66" s="84"/>
      <c r="BR66" s="84"/>
      <c r="BS66" s="83"/>
      <c r="BT66" s="1"/>
      <c r="BU66" s="1"/>
      <c r="BV66" s="1"/>
      <c r="CA66" s="154"/>
      <c r="CB66" s="155"/>
      <c r="CC66" s="156"/>
      <c r="CD66" s="8" t="s">
        <v>223</v>
      </c>
      <c r="CE66" s="8" t="b">
        <v>0</v>
      </c>
      <c r="CF66" s="154"/>
      <c r="CG66" s="8">
        <f t="shared" si="7"/>
        <v>0</v>
      </c>
      <c r="CH66" s="155" t="str">
        <f>IF(AND(CG70=1,P72=""),"No.9その他内容未入力","")</f>
        <v/>
      </c>
      <c r="CI66" s="197" t="s">
        <v>752</v>
      </c>
      <c r="CJ66" s="104"/>
    </row>
    <row r="67" spans="1:88" ht="16.5" customHeight="1" x14ac:dyDescent="0.15">
      <c r="A67" s="691"/>
      <c r="B67" s="692"/>
      <c r="C67" s="91"/>
      <c r="D67" s="696" t="s">
        <v>150</v>
      </c>
      <c r="E67" s="562"/>
      <c r="F67" s="562"/>
      <c r="G67" s="562"/>
      <c r="H67" s="562"/>
      <c r="I67" s="562"/>
      <c r="J67" s="562"/>
      <c r="K67" s="571" t="s">
        <v>75</v>
      </c>
      <c r="L67" s="697"/>
      <c r="M67" s="702"/>
      <c r="N67" s="703"/>
      <c r="O67" s="703"/>
      <c r="P67" s="703"/>
      <c r="Q67" s="703"/>
      <c r="R67" s="704"/>
      <c r="S67" s="703"/>
      <c r="T67" s="703"/>
      <c r="U67" s="703"/>
      <c r="V67" s="705"/>
      <c r="W67" s="570" t="s">
        <v>708</v>
      </c>
      <c r="X67" s="571"/>
      <c r="Y67" s="571"/>
      <c r="Z67" s="571"/>
      <c r="AA67" s="571"/>
      <c r="AB67" s="571"/>
      <c r="AC67" s="571"/>
      <c r="AD67" s="562" t="s">
        <v>81</v>
      </c>
      <c r="AE67" s="563"/>
      <c r="AF67" s="544"/>
      <c r="AG67" s="545"/>
      <c r="AH67" s="545"/>
      <c r="AI67" s="545"/>
      <c r="AJ67" s="545"/>
      <c r="AK67" s="546"/>
      <c r="AL67" s="545"/>
      <c r="AM67" s="545"/>
      <c r="AN67" s="545"/>
      <c r="AO67" s="547"/>
      <c r="AQ67" s="165"/>
      <c r="AR67" s="166"/>
      <c r="AS67" s="91"/>
      <c r="AT67" s="91"/>
      <c r="AU67" s="91"/>
      <c r="AV67" s="91"/>
      <c r="AW67" s="91"/>
      <c r="AX67" s="91"/>
      <c r="AY67" s="91"/>
      <c r="AZ67" s="91"/>
      <c r="BA67" s="91"/>
      <c r="BB67" s="91"/>
      <c r="BC67" s="91"/>
      <c r="BD67" s="91"/>
      <c r="BE67" s="91"/>
      <c r="BF67" s="91"/>
      <c r="BG67" s="91"/>
      <c r="BH67" s="91"/>
      <c r="BI67" s="91"/>
      <c r="BJ67" s="97"/>
      <c r="BK67" s="91"/>
      <c r="BL67" s="84"/>
      <c r="BM67" s="84"/>
      <c r="BN67" s="84"/>
      <c r="BO67" s="84"/>
      <c r="BP67" s="84"/>
      <c r="BQ67" s="84"/>
      <c r="BR67" s="84"/>
      <c r="BS67" s="83"/>
      <c r="BT67" s="1"/>
      <c r="BU67" s="1"/>
      <c r="BV67" s="1"/>
      <c r="CA67" s="154"/>
      <c r="CB67" s="155"/>
      <c r="CC67" s="156"/>
      <c r="CD67" s="8" t="s">
        <v>224</v>
      </c>
      <c r="CE67" s="8" t="b">
        <v>0</v>
      </c>
      <c r="CF67" s="154"/>
      <c r="CG67" s="8">
        <f t="shared" si="7"/>
        <v>0</v>
      </c>
      <c r="CH67" s="155" t="str">
        <f>IF(AND(OR(CG64=1,CG67=1,CG70=1),CG71=1),"No.9選択矛盾","")</f>
        <v/>
      </c>
      <c r="CI67" s="197" t="s">
        <v>752</v>
      </c>
      <c r="CJ67" s="104"/>
    </row>
    <row r="68" spans="1:88" ht="16.5" customHeight="1" x14ac:dyDescent="0.15">
      <c r="A68" s="691"/>
      <c r="B68" s="692"/>
      <c r="C68" s="91"/>
      <c r="D68" s="696" t="s">
        <v>151</v>
      </c>
      <c r="E68" s="562"/>
      <c r="F68" s="562"/>
      <c r="G68" s="562"/>
      <c r="H68" s="562"/>
      <c r="I68" s="562"/>
      <c r="J68" s="562"/>
      <c r="K68" s="571" t="s">
        <v>75</v>
      </c>
      <c r="L68" s="697"/>
      <c r="M68" s="702"/>
      <c r="N68" s="703"/>
      <c r="O68" s="703"/>
      <c r="P68" s="703"/>
      <c r="Q68" s="703"/>
      <c r="R68" s="704"/>
      <c r="S68" s="703"/>
      <c r="T68" s="703"/>
      <c r="U68" s="703"/>
      <c r="V68" s="705"/>
      <c r="W68" s="564" t="s">
        <v>704</v>
      </c>
      <c r="X68" s="565"/>
      <c r="Y68" s="565"/>
      <c r="Z68" s="565"/>
      <c r="AA68" s="565"/>
      <c r="AB68" s="565"/>
      <c r="AC68" s="565"/>
      <c r="AD68" s="565"/>
      <c r="AE68" s="565"/>
      <c r="AF68" s="565"/>
      <c r="AG68" s="565"/>
      <c r="AH68" s="565"/>
      <c r="AI68" s="565"/>
      <c r="AJ68" s="565"/>
      <c r="AK68" s="565"/>
      <c r="AL68" s="565"/>
      <c r="AM68" s="565"/>
      <c r="AN68" s="565"/>
      <c r="AO68" s="566"/>
      <c r="AQ68" s="165"/>
      <c r="AR68" s="91"/>
      <c r="AS68" s="91"/>
      <c r="AT68" s="91"/>
      <c r="AU68" s="91"/>
      <c r="AV68" s="91"/>
      <c r="AW68" s="91"/>
      <c r="AX68" s="91"/>
      <c r="AY68" s="91"/>
      <c r="AZ68" s="91"/>
      <c r="BA68" s="91"/>
      <c r="BB68" s="91"/>
      <c r="BC68" s="91"/>
      <c r="BD68" s="91"/>
      <c r="BE68" s="91"/>
      <c r="BF68" s="91"/>
      <c r="BG68" s="91"/>
      <c r="BH68" s="91"/>
      <c r="BI68" s="91"/>
      <c r="BJ68" s="97"/>
      <c r="BK68" s="91"/>
      <c r="BL68" s="84"/>
      <c r="BM68" s="84"/>
      <c r="BN68" s="84"/>
      <c r="BO68" s="84"/>
      <c r="BP68" s="84"/>
      <c r="BQ68" s="84"/>
      <c r="BR68" s="84"/>
      <c r="BS68" s="83"/>
      <c r="BT68" s="1"/>
      <c r="BU68" s="1"/>
      <c r="BV68" s="1"/>
      <c r="CA68" s="154"/>
      <c r="CB68" s="155"/>
      <c r="CC68" s="156"/>
      <c r="CD68" s="8" t="s">
        <v>226</v>
      </c>
      <c r="CE68" s="203" t="str">
        <f>IF(Y71="","FALSE","TRUE")</f>
        <v>FALSE</v>
      </c>
      <c r="CF68" s="154"/>
      <c r="CG68" s="8">
        <f>IF(CE68="TRUE",1,0)</f>
        <v>0</v>
      </c>
      <c r="CH68" s="155"/>
      <c r="CI68" s="197"/>
      <c r="CJ68" s="104"/>
    </row>
    <row r="69" spans="1:88" ht="16.5" customHeight="1" thickBot="1" x14ac:dyDescent="0.2">
      <c r="A69" s="693"/>
      <c r="B69" s="694"/>
      <c r="C69" s="385"/>
      <c r="D69" s="706" t="s">
        <v>152</v>
      </c>
      <c r="E69" s="707"/>
      <c r="F69" s="707"/>
      <c r="G69" s="707"/>
      <c r="H69" s="707"/>
      <c r="I69" s="707"/>
      <c r="J69" s="707"/>
      <c r="K69" s="708" t="s">
        <v>75</v>
      </c>
      <c r="L69" s="709"/>
      <c r="M69" s="558"/>
      <c r="N69" s="559"/>
      <c r="O69" s="559"/>
      <c r="P69" s="559"/>
      <c r="Q69" s="559"/>
      <c r="R69" s="560"/>
      <c r="S69" s="559"/>
      <c r="T69" s="559"/>
      <c r="U69" s="559"/>
      <c r="V69" s="561"/>
      <c r="W69" s="567"/>
      <c r="X69" s="568"/>
      <c r="Y69" s="568"/>
      <c r="Z69" s="568"/>
      <c r="AA69" s="568"/>
      <c r="AB69" s="568"/>
      <c r="AC69" s="568"/>
      <c r="AD69" s="568"/>
      <c r="AE69" s="568"/>
      <c r="AF69" s="568"/>
      <c r="AG69" s="568"/>
      <c r="AH69" s="568"/>
      <c r="AI69" s="568"/>
      <c r="AJ69" s="568"/>
      <c r="AK69" s="568"/>
      <c r="AL69" s="568"/>
      <c r="AM69" s="568"/>
      <c r="AN69" s="568"/>
      <c r="AO69" s="569"/>
      <c r="AQ69" s="177"/>
      <c r="AR69" s="90"/>
      <c r="AS69" s="90"/>
      <c r="AT69" s="90"/>
      <c r="AU69" s="90"/>
      <c r="AV69" s="90"/>
      <c r="AW69" s="90"/>
      <c r="AX69" s="90"/>
      <c r="AY69" s="90"/>
      <c r="AZ69" s="90"/>
      <c r="BA69" s="90"/>
      <c r="BB69" s="90"/>
      <c r="BC69" s="90"/>
      <c r="BD69" s="90"/>
      <c r="BE69" s="90"/>
      <c r="BF69" s="90"/>
      <c r="BG69" s="90"/>
      <c r="BH69" s="90"/>
      <c r="BI69" s="90"/>
      <c r="BJ69" s="99"/>
      <c r="BK69" s="91"/>
      <c r="BL69" s="84"/>
      <c r="BM69" s="1"/>
      <c r="BN69" s="84"/>
      <c r="BO69" s="84"/>
      <c r="BP69" s="84"/>
      <c r="BQ69" s="84"/>
      <c r="BR69" s="84"/>
      <c r="BS69" s="83"/>
      <c r="BT69" s="1"/>
      <c r="BU69" s="1"/>
      <c r="BV69" s="1"/>
      <c r="CA69" s="154"/>
      <c r="CB69" s="155"/>
      <c r="CC69" s="156"/>
      <c r="CD69" s="8" t="s">
        <v>227</v>
      </c>
      <c r="CE69" s="203" t="str">
        <f>IF(AF71="","FALSE","TRUE")</f>
        <v>FALSE</v>
      </c>
      <c r="CF69" s="154"/>
      <c r="CG69" s="8">
        <f>IF(CE69="TRUE",1,0)</f>
        <v>0</v>
      </c>
      <c r="CH69" s="155"/>
      <c r="CI69" s="197"/>
      <c r="CJ69" s="104"/>
    </row>
    <row r="70" spans="1:88" ht="16.5" customHeight="1" x14ac:dyDescent="0.15">
      <c r="A70" s="639" t="s">
        <v>709</v>
      </c>
      <c r="B70" s="679"/>
      <c r="C70" s="662" t="s">
        <v>744</v>
      </c>
      <c r="D70" s="662"/>
      <c r="E70" s="662"/>
      <c r="F70" s="662"/>
      <c r="G70" s="662"/>
      <c r="H70" s="662"/>
      <c r="I70" s="662"/>
      <c r="J70" s="662"/>
      <c r="K70" s="371"/>
      <c r="L70" s="371"/>
      <c r="M70" s="371" t="s">
        <v>92</v>
      </c>
      <c r="N70" s="371"/>
      <c r="O70" s="371"/>
      <c r="P70" s="371"/>
      <c r="Q70" s="371"/>
      <c r="R70" s="371"/>
      <c r="S70" s="371"/>
      <c r="T70" s="371"/>
      <c r="U70" s="371" t="s">
        <v>90</v>
      </c>
      <c r="V70" s="371"/>
      <c r="W70" s="371"/>
      <c r="X70" s="371" t="s">
        <v>83</v>
      </c>
      <c r="Y70" s="371"/>
      <c r="Z70" s="371"/>
      <c r="AA70" s="371"/>
      <c r="AB70" s="371"/>
      <c r="AC70" s="371"/>
      <c r="AD70" s="371"/>
      <c r="AE70" s="371"/>
      <c r="AF70" s="371"/>
      <c r="AG70" s="371" t="s">
        <v>93</v>
      </c>
      <c r="AH70" s="371"/>
      <c r="AI70" s="371"/>
      <c r="AJ70" s="371"/>
      <c r="AK70" s="371"/>
      <c r="AL70" s="371"/>
      <c r="AM70" s="371"/>
      <c r="AN70" s="371"/>
      <c r="AO70" s="372"/>
      <c r="AQ70" s="176"/>
      <c r="AR70" s="92" t="str">
        <f>$CH$64</f>
        <v>No.9未入力</v>
      </c>
      <c r="AS70" s="89"/>
      <c r="AT70" s="89"/>
      <c r="AU70" s="89"/>
      <c r="AV70" s="89"/>
      <c r="AW70" s="89"/>
      <c r="AX70" s="89"/>
      <c r="AY70" s="89"/>
      <c r="AZ70" s="89"/>
      <c r="BA70" s="89"/>
      <c r="BB70" s="89"/>
      <c r="BC70" s="89"/>
      <c r="BD70" s="89"/>
      <c r="BE70" s="89"/>
      <c r="BF70" s="89"/>
      <c r="BG70" s="89"/>
      <c r="BH70" s="89"/>
      <c r="BI70" s="89"/>
      <c r="BJ70" s="164"/>
      <c r="BK70" s="91"/>
      <c r="BL70" s="84"/>
      <c r="BM70" s="84"/>
      <c r="BN70" s="84"/>
      <c r="BO70" s="84"/>
      <c r="BP70" s="84"/>
      <c r="BQ70" s="84"/>
      <c r="BR70" s="84"/>
      <c r="BS70" s="83"/>
      <c r="BT70" s="1"/>
      <c r="BU70" s="1"/>
      <c r="BV70" s="1"/>
      <c r="CA70" s="154"/>
      <c r="CB70" s="155"/>
      <c r="CC70" s="156"/>
      <c r="CD70" s="8" t="s">
        <v>225</v>
      </c>
      <c r="CE70" s="8" t="b">
        <v>0</v>
      </c>
      <c r="CF70" s="154"/>
      <c r="CG70" s="8">
        <f t="shared" si="7"/>
        <v>0</v>
      </c>
      <c r="CH70" s="155"/>
      <c r="CI70" s="197"/>
      <c r="CJ70" s="104"/>
    </row>
    <row r="71" spans="1:88" ht="16.5" customHeight="1" x14ac:dyDescent="0.15">
      <c r="A71" s="691"/>
      <c r="B71" s="692"/>
      <c r="C71" s="683"/>
      <c r="D71" s="683"/>
      <c r="E71" s="683"/>
      <c r="F71" s="683"/>
      <c r="G71" s="683"/>
      <c r="H71" s="683"/>
      <c r="I71" s="683"/>
      <c r="J71" s="683"/>
      <c r="K71" s="211"/>
      <c r="L71" s="377"/>
      <c r="M71" s="211" t="s">
        <v>88</v>
      </c>
      <c r="N71" s="386"/>
      <c r="O71" s="377"/>
      <c r="P71" s="377"/>
      <c r="Q71" s="377"/>
      <c r="R71" s="377"/>
      <c r="S71" s="377"/>
      <c r="T71" s="377"/>
      <c r="U71" s="377" t="s">
        <v>90</v>
      </c>
      <c r="V71" s="386" t="s">
        <v>35</v>
      </c>
      <c r="W71" s="387" t="s">
        <v>84</v>
      </c>
      <c r="X71" s="377"/>
      <c r="Y71" s="682"/>
      <c r="Z71" s="682"/>
      <c r="AA71" s="682"/>
      <c r="AB71" s="682"/>
      <c r="AC71" s="682"/>
      <c r="AD71" s="388" t="s">
        <v>85</v>
      </c>
      <c r="AE71" s="377"/>
      <c r="AF71" s="682"/>
      <c r="AG71" s="682"/>
      <c r="AH71" s="682"/>
      <c r="AI71" s="682"/>
      <c r="AJ71" s="682"/>
      <c r="AK71" s="682"/>
      <c r="AL71" s="682"/>
      <c r="AM71" s="682"/>
      <c r="AN71" s="682"/>
      <c r="AO71" s="378" t="s">
        <v>9</v>
      </c>
      <c r="AQ71" s="165"/>
      <c r="AR71" s="101" t="str">
        <f>$CH$65</f>
        <v/>
      </c>
      <c r="AS71" s="91"/>
      <c r="AT71" s="91"/>
      <c r="AU71" s="91"/>
      <c r="AV71" s="91"/>
      <c r="AW71" s="91"/>
      <c r="AX71" s="91"/>
      <c r="AY71" s="91"/>
      <c r="AZ71" s="91"/>
      <c r="BA71" s="91"/>
      <c r="BB71" s="91"/>
      <c r="BC71" s="91"/>
      <c r="BD71" s="91"/>
      <c r="BE71" s="91"/>
      <c r="BF71" s="91"/>
      <c r="BG71" s="91"/>
      <c r="BH71" s="91"/>
      <c r="BI71" s="91"/>
      <c r="BJ71" s="97"/>
      <c r="BK71" s="91"/>
      <c r="BL71" s="84"/>
      <c r="BM71" s="84"/>
      <c r="BN71" s="84"/>
      <c r="BO71" s="84"/>
      <c r="BP71" s="84"/>
      <c r="BQ71" s="84"/>
      <c r="BR71" s="84"/>
      <c r="BS71" s="83"/>
      <c r="BT71" s="1"/>
      <c r="BU71" s="1"/>
      <c r="BV71" s="1"/>
      <c r="CA71" s="199"/>
      <c r="CB71" s="178"/>
      <c r="CC71" s="171"/>
      <c r="CD71" s="8" t="s">
        <v>228</v>
      </c>
      <c r="CE71" s="8" t="b">
        <v>0</v>
      </c>
      <c r="CF71" s="154"/>
      <c r="CG71" s="8">
        <f t="shared" si="7"/>
        <v>0</v>
      </c>
      <c r="CH71" s="104"/>
      <c r="CI71" s="194"/>
      <c r="CJ71" s="104"/>
    </row>
    <row r="72" spans="1:88" ht="16.5" customHeight="1" x14ac:dyDescent="0.15">
      <c r="A72" s="691"/>
      <c r="B72" s="692"/>
      <c r="C72" s="683"/>
      <c r="D72" s="683"/>
      <c r="E72" s="683"/>
      <c r="F72" s="683"/>
      <c r="G72" s="683"/>
      <c r="H72" s="683"/>
      <c r="I72" s="683"/>
      <c r="J72" s="683"/>
      <c r="K72" s="377"/>
      <c r="L72" s="377"/>
      <c r="M72" s="377" t="s">
        <v>86</v>
      </c>
      <c r="N72" s="377"/>
      <c r="O72" s="377"/>
      <c r="P72" s="682"/>
      <c r="Q72" s="682"/>
      <c r="R72" s="682"/>
      <c r="S72" s="682"/>
      <c r="T72" s="682"/>
      <c r="U72" s="682"/>
      <c r="V72" s="682"/>
      <c r="W72" s="682"/>
      <c r="X72" s="682"/>
      <c r="Y72" s="682"/>
      <c r="Z72" s="682"/>
      <c r="AA72" s="682"/>
      <c r="AB72" s="682"/>
      <c r="AC72" s="682"/>
      <c r="AD72" s="682"/>
      <c r="AE72" s="682"/>
      <c r="AF72" s="682"/>
      <c r="AG72" s="682"/>
      <c r="AH72" s="682"/>
      <c r="AI72" s="682"/>
      <c r="AJ72" s="682"/>
      <c r="AK72" s="682"/>
      <c r="AL72" s="682"/>
      <c r="AM72" s="682"/>
      <c r="AN72" s="682"/>
      <c r="AO72" s="378" t="s">
        <v>9</v>
      </c>
      <c r="AQ72" s="165"/>
      <c r="AR72" s="87" t="str">
        <f>$CH$66</f>
        <v/>
      </c>
      <c r="AS72" s="91"/>
      <c r="AT72" s="91"/>
      <c r="AU72" s="91"/>
      <c r="AV72" s="91"/>
      <c r="AW72" s="91"/>
      <c r="AX72" s="91"/>
      <c r="AY72" s="91"/>
      <c r="AZ72" s="91"/>
      <c r="BA72" s="91"/>
      <c r="BB72" s="91"/>
      <c r="BC72" s="91"/>
      <c r="BD72" s="91"/>
      <c r="BE72" s="91"/>
      <c r="BF72" s="91"/>
      <c r="BG72" s="91"/>
      <c r="BH72" s="91"/>
      <c r="BI72" s="91"/>
      <c r="BJ72" s="97"/>
      <c r="BK72" s="419"/>
      <c r="BL72" s="84"/>
      <c r="BM72" s="84"/>
      <c r="BN72" s="84"/>
      <c r="BO72" s="84"/>
      <c r="BP72" s="84"/>
      <c r="BQ72" s="84"/>
      <c r="BR72" s="84"/>
      <c r="BS72" s="83"/>
      <c r="BT72" s="1"/>
      <c r="BU72" s="1"/>
      <c r="BV72" s="1"/>
      <c r="CA72" s="195" t="s">
        <v>753</v>
      </c>
      <c r="CB72" s="190" t="s">
        <v>229</v>
      </c>
      <c r="CC72" s="204"/>
      <c r="CD72" s="8" t="s">
        <v>221</v>
      </c>
      <c r="CE72" s="8" t="b">
        <v>0</v>
      </c>
      <c r="CF72" s="154"/>
      <c r="CG72" s="8">
        <f t="shared" si="7"/>
        <v>0</v>
      </c>
      <c r="CH72" s="176" t="str">
        <f>IF(AND(CG72=0,CG75=0,CG77=0,CG78=0),"No.10未入力",IF(AND(CG72=1,CG73=0,CG74=0),"No.10全員・一部未入力",IF(AND(CG73=1,CG74=1),"No.10全員・一部重複選択","")))</f>
        <v>No.10未入力</v>
      </c>
      <c r="CI72" s="162" t="s">
        <v>754</v>
      </c>
      <c r="CJ72" s="104"/>
    </row>
    <row r="73" spans="1:88" ht="16.5" customHeight="1" thickBot="1" x14ac:dyDescent="0.2">
      <c r="A73" s="691"/>
      <c r="B73" s="692"/>
      <c r="C73" s="686"/>
      <c r="D73" s="686"/>
      <c r="E73" s="686"/>
      <c r="F73" s="686"/>
      <c r="G73" s="686"/>
      <c r="H73" s="686"/>
      <c r="I73" s="686"/>
      <c r="J73" s="686"/>
      <c r="K73" s="375"/>
      <c r="L73" s="375"/>
      <c r="M73" s="375" t="s">
        <v>87</v>
      </c>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6"/>
      <c r="AQ73" s="177"/>
      <c r="AR73" s="93" t="str">
        <f>$CH$67</f>
        <v/>
      </c>
      <c r="AS73" s="90"/>
      <c r="AT73" s="90"/>
      <c r="AU73" s="90"/>
      <c r="AV73" s="90"/>
      <c r="AW73" s="90"/>
      <c r="AX73" s="90"/>
      <c r="AY73" s="90"/>
      <c r="AZ73" s="90"/>
      <c r="BA73" s="90"/>
      <c r="BB73" s="90"/>
      <c r="BC73" s="90"/>
      <c r="BD73" s="90"/>
      <c r="BE73" s="90"/>
      <c r="BF73" s="90"/>
      <c r="BG73" s="90"/>
      <c r="BH73" s="90"/>
      <c r="BI73" s="90"/>
      <c r="BJ73" s="99"/>
      <c r="BK73" s="91"/>
      <c r="BL73" s="84"/>
      <c r="BM73" s="1"/>
      <c r="BN73" s="84"/>
      <c r="BO73" s="84"/>
      <c r="BP73" s="84"/>
      <c r="BQ73" s="84"/>
      <c r="BR73" s="84"/>
      <c r="BS73" s="83"/>
      <c r="BT73" s="1"/>
      <c r="BU73" s="1"/>
      <c r="BV73" s="1"/>
      <c r="CA73" s="154"/>
      <c r="CB73" s="155"/>
      <c r="CC73" s="156"/>
      <c r="CD73" s="8" t="s">
        <v>222</v>
      </c>
      <c r="CE73" s="8" t="b">
        <v>0</v>
      </c>
      <c r="CF73" s="104"/>
      <c r="CG73" s="8">
        <f t="shared" si="7"/>
        <v>0</v>
      </c>
      <c r="CH73" s="161" t="str">
        <f>IF(AND(CG75=1,CG76=0),"No.10頻度未入力","")</f>
        <v/>
      </c>
      <c r="CI73" s="162" t="s">
        <v>755</v>
      </c>
      <c r="CJ73" s="104"/>
    </row>
    <row r="74" spans="1:88" ht="16.5" customHeight="1" x14ac:dyDescent="0.15">
      <c r="A74" s="691"/>
      <c r="B74" s="692"/>
      <c r="C74" s="680" t="s">
        <v>894</v>
      </c>
      <c r="D74" s="680"/>
      <c r="E74" s="680"/>
      <c r="F74" s="680"/>
      <c r="G74" s="680"/>
      <c r="H74" s="680"/>
      <c r="I74" s="680"/>
      <c r="J74" s="680"/>
      <c r="K74" s="371"/>
      <c r="L74" s="371"/>
      <c r="M74" s="371" t="s">
        <v>94</v>
      </c>
      <c r="N74" s="371"/>
      <c r="O74" s="371"/>
      <c r="P74" s="371"/>
      <c r="Q74" s="371"/>
      <c r="R74" s="371"/>
      <c r="S74" s="371"/>
      <c r="T74" s="371"/>
      <c r="U74" s="371" t="s">
        <v>89</v>
      </c>
      <c r="V74" s="371"/>
      <c r="W74" s="371"/>
      <c r="X74" s="371" t="s">
        <v>95</v>
      </c>
      <c r="Y74" s="371"/>
      <c r="Z74" s="371"/>
      <c r="AA74" s="371"/>
      <c r="AB74" s="371"/>
      <c r="AC74" s="371"/>
      <c r="AD74" s="371"/>
      <c r="AE74" s="371"/>
      <c r="AF74" s="371" t="s">
        <v>99</v>
      </c>
      <c r="AG74" s="371"/>
      <c r="AH74" s="371"/>
      <c r="AI74" s="371"/>
      <c r="AJ74" s="371"/>
      <c r="AK74" s="371"/>
      <c r="AL74" s="371"/>
      <c r="AM74" s="371"/>
      <c r="AN74" s="371"/>
      <c r="AO74" s="372"/>
      <c r="AQ74" s="176"/>
      <c r="AR74" s="92" t="str">
        <f>$CH$72</f>
        <v>No.10未入力</v>
      </c>
      <c r="AS74" s="89"/>
      <c r="AT74" s="89"/>
      <c r="AU74" s="89"/>
      <c r="AV74" s="89"/>
      <c r="AW74" s="89"/>
      <c r="AX74" s="89"/>
      <c r="AY74" s="89"/>
      <c r="AZ74" s="89"/>
      <c r="BA74" s="89"/>
      <c r="BB74" s="89"/>
      <c r="BC74" s="89"/>
      <c r="BD74" s="89"/>
      <c r="BE74" s="89"/>
      <c r="BF74" s="89"/>
      <c r="BG74" s="89"/>
      <c r="BH74" s="89"/>
      <c r="BI74" s="89"/>
      <c r="BJ74" s="164"/>
      <c r="BK74" s="91"/>
      <c r="BL74" s="84"/>
      <c r="BM74" s="84"/>
      <c r="BN74" s="84"/>
      <c r="BO74" s="84"/>
      <c r="BP74" s="84"/>
      <c r="BQ74" s="84"/>
      <c r="BR74" s="84"/>
      <c r="BS74" s="83"/>
      <c r="BT74" s="1"/>
      <c r="BU74" s="1"/>
      <c r="BV74" s="1"/>
      <c r="CA74" s="154"/>
      <c r="CB74" s="155"/>
      <c r="CC74" s="156"/>
      <c r="CD74" s="8" t="s">
        <v>223</v>
      </c>
      <c r="CE74" s="8" t="b">
        <v>0</v>
      </c>
      <c r="CF74" s="104"/>
      <c r="CG74" s="8">
        <f t="shared" si="7"/>
        <v>0</v>
      </c>
      <c r="CH74" s="161" t="str">
        <f>IF(AND(CG77=1,T76=""),"No.10その他内容未入力","")</f>
        <v/>
      </c>
      <c r="CI74" s="162" t="s">
        <v>755</v>
      </c>
      <c r="CJ74" s="104"/>
    </row>
    <row r="75" spans="1:88" ht="16.5" customHeight="1" x14ac:dyDescent="0.15">
      <c r="A75" s="691"/>
      <c r="B75" s="692"/>
      <c r="C75" s="683"/>
      <c r="D75" s="683"/>
      <c r="E75" s="683"/>
      <c r="F75" s="683"/>
      <c r="G75" s="683"/>
      <c r="H75" s="683"/>
      <c r="I75" s="683"/>
      <c r="J75" s="683"/>
      <c r="K75" s="377"/>
      <c r="L75" s="377"/>
      <c r="M75" s="377" t="s">
        <v>96</v>
      </c>
      <c r="N75" s="377"/>
      <c r="O75" s="377"/>
      <c r="P75" s="377"/>
      <c r="Q75" s="377"/>
      <c r="R75" s="377"/>
      <c r="S75" s="377"/>
      <c r="T75" s="377"/>
      <c r="U75" s="377" t="s">
        <v>90</v>
      </c>
      <c r="V75" s="377" t="s">
        <v>100</v>
      </c>
      <c r="W75" s="388" t="s">
        <v>101</v>
      </c>
      <c r="X75" s="386"/>
      <c r="Y75" s="386"/>
      <c r="Z75" s="695"/>
      <c r="AA75" s="695"/>
      <c r="AB75" s="695"/>
      <c r="AC75" s="388" t="s">
        <v>114</v>
      </c>
      <c r="AD75" s="377"/>
      <c r="AE75" s="377"/>
      <c r="AF75" s="377"/>
      <c r="AG75" s="377"/>
      <c r="AH75" s="377"/>
      <c r="AI75" s="377"/>
      <c r="AJ75" s="377"/>
      <c r="AK75" s="377"/>
      <c r="AL75" s="377"/>
      <c r="AM75" s="377"/>
      <c r="AN75" s="377"/>
      <c r="AO75" s="378"/>
      <c r="AQ75" s="165"/>
      <c r="AR75" s="87" t="str">
        <f>$CH$73</f>
        <v/>
      </c>
      <c r="AS75" s="91"/>
      <c r="AT75" s="91"/>
      <c r="AU75" s="91"/>
      <c r="AV75" s="91"/>
      <c r="AW75" s="91"/>
      <c r="AX75" s="91"/>
      <c r="AY75" s="91"/>
      <c r="AZ75" s="91"/>
      <c r="BA75" s="91"/>
      <c r="BB75" s="91"/>
      <c r="BC75" s="91"/>
      <c r="BD75" s="91"/>
      <c r="BE75" s="91"/>
      <c r="BF75" s="91"/>
      <c r="BG75" s="91"/>
      <c r="BH75" s="91"/>
      <c r="BI75" s="91"/>
      <c r="BJ75" s="97"/>
      <c r="BK75" s="91"/>
      <c r="BL75" s="84"/>
      <c r="BM75" s="84"/>
      <c r="BN75" s="84"/>
      <c r="BO75" s="84"/>
      <c r="BP75" s="84"/>
      <c r="BQ75" s="84"/>
      <c r="BR75" s="84"/>
      <c r="BS75" s="83"/>
      <c r="BT75" s="1"/>
      <c r="BU75" s="1"/>
      <c r="BV75" s="1"/>
      <c r="CA75" s="154"/>
      <c r="CB75" s="155"/>
      <c r="CC75" s="156"/>
      <c r="CD75" s="8" t="s">
        <v>224</v>
      </c>
      <c r="CE75" s="8" t="b">
        <v>0</v>
      </c>
      <c r="CF75" s="104"/>
      <c r="CG75" s="8">
        <f t="shared" si="7"/>
        <v>0</v>
      </c>
      <c r="CH75" s="161" t="str">
        <f>IF(AND(OR(CG72=1,CG75=1,CG77=1),CG78=1),"No.10矛盾選択","")</f>
        <v/>
      </c>
      <c r="CI75" s="162" t="s">
        <v>754</v>
      </c>
      <c r="CJ75" s="104"/>
    </row>
    <row r="76" spans="1:88" ht="16.5" customHeight="1" x14ac:dyDescent="0.15">
      <c r="A76" s="691"/>
      <c r="B76" s="692"/>
      <c r="C76" s="683"/>
      <c r="D76" s="683"/>
      <c r="E76" s="683"/>
      <c r="F76" s="683"/>
      <c r="G76" s="683"/>
      <c r="H76" s="683"/>
      <c r="I76" s="683"/>
      <c r="J76" s="683"/>
      <c r="K76" s="377"/>
      <c r="L76" s="377"/>
      <c r="M76" s="377" t="s">
        <v>97</v>
      </c>
      <c r="N76" s="377"/>
      <c r="O76" s="377"/>
      <c r="P76" s="388"/>
      <c r="Q76" s="377"/>
      <c r="R76" s="377"/>
      <c r="S76" s="377"/>
      <c r="T76" s="682"/>
      <c r="U76" s="682"/>
      <c r="V76" s="682"/>
      <c r="W76" s="682"/>
      <c r="X76" s="682"/>
      <c r="Y76" s="682"/>
      <c r="Z76" s="682"/>
      <c r="AA76" s="682"/>
      <c r="AB76" s="682"/>
      <c r="AC76" s="682"/>
      <c r="AD76" s="682"/>
      <c r="AE76" s="682"/>
      <c r="AF76" s="682"/>
      <c r="AG76" s="682"/>
      <c r="AH76" s="682"/>
      <c r="AI76" s="682"/>
      <c r="AJ76" s="682"/>
      <c r="AK76" s="682"/>
      <c r="AL76" s="682"/>
      <c r="AM76" s="682"/>
      <c r="AN76" s="682"/>
      <c r="AO76" s="378" t="s">
        <v>156</v>
      </c>
      <c r="AQ76" s="165"/>
      <c r="AR76" s="87" t="str">
        <f>$CH$74</f>
        <v/>
      </c>
      <c r="AS76" s="91"/>
      <c r="AT76" s="91"/>
      <c r="AU76" s="91"/>
      <c r="AV76" s="91"/>
      <c r="AW76" s="91"/>
      <c r="AX76" s="91"/>
      <c r="AY76" s="91"/>
      <c r="AZ76" s="91"/>
      <c r="BA76" s="91"/>
      <c r="BB76" s="91"/>
      <c r="BC76" s="91"/>
      <c r="BD76" s="91"/>
      <c r="BE76" s="91"/>
      <c r="BF76" s="91"/>
      <c r="BG76" s="91"/>
      <c r="BH76" s="91"/>
      <c r="BI76" s="91"/>
      <c r="BJ76" s="97"/>
      <c r="BK76" s="419"/>
      <c r="BL76" s="84"/>
      <c r="BM76" s="84"/>
      <c r="BN76" s="84"/>
      <c r="BO76" s="84"/>
      <c r="BP76" s="84"/>
      <c r="BQ76" s="84"/>
      <c r="BR76" s="84"/>
      <c r="BS76" s="83"/>
      <c r="BT76" s="1"/>
      <c r="BU76" s="1"/>
      <c r="BV76" s="1"/>
      <c r="CA76" s="154"/>
      <c r="CB76" s="155"/>
      <c r="CC76" s="156"/>
      <c r="CD76" s="8" t="s">
        <v>226</v>
      </c>
      <c r="CE76" s="203" t="str">
        <f>IF(Z75="","FALSE","TRUE")</f>
        <v>FALSE</v>
      </c>
      <c r="CF76" s="104"/>
      <c r="CG76" s="8">
        <f t="shared" si="1"/>
        <v>0</v>
      </c>
      <c r="CH76" s="205"/>
      <c r="CI76" s="162"/>
      <c r="CJ76" s="104"/>
    </row>
    <row r="77" spans="1:88" ht="16.5" customHeight="1" thickBot="1" x14ac:dyDescent="0.2">
      <c r="A77" s="693"/>
      <c r="B77" s="694"/>
      <c r="C77" s="686"/>
      <c r="D77" s="686"/>
      <c r="E77" s="686"/>
      <c r="F77" s="686"/>
      <c r="G77" s="686"/>
      <c r="H77" s="686"/>
      <c r="I77" s="686"/>
      <c r="J77" s="686"/>
      <c r="K77" s="375"/>
      <c r="L77" s="375"/>
      <c r="M77" s="375" t="s">
        <v>98</v>
      </c>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6"/>
      <c r="AQ77" s="165"/>
      <c r="AR77" s="87" t="str">
        <f>$CH$75</f>
        <v/>
      </c>
      <c r="AS77" s="91"/>
      <c r="AT77" s="91"/>
      <c r="AU77" s="91"/>
      <c r="AV77" s="91"/>
      <c r="AW77" s="91"/>
      <c r="AX77" s="91"/>
      <c r="AY77" s="91"/>
      <c r="AZ77" s="91"/>
      <c r="BA77" s="91"/>
      <c r="BB77" s="91"/>
      <c r="BC77" s="91"/>
      <c r="BD77" s="91"/>
      <c r="BE77" s="91"/>
      <c r="BF77" s="91"/>
      <c r="BG77" s="91"/>
      <c r="BH77" s="91"/>
      <c r="BI77" s="91"/>
      <c r="BJ77" s="97"/>
      <c r="BK77" s="91"/>
      <c r="BL77" s="84"/>
      <c r="BM77" s="84"/>
      <c r="BN77" s="84"/>
      <c r="BO77" s="84"/>
      <c r="BP77" s="84"/>
      <c r="BQ77" s="84"/>
      <c r="BR77" s="84"/>
      <c r="BS77" s="83"/>
      <c r="BT77" s="1"/>
      <c r="BU77" s="1"/>
      <c r="BV77" s="1"/>
      <c r="CA77" s="154"/>
      <c r="CB77" s="155"/>
      <c r="CC77" s="156"/>
      <c r="CD77" s="8" t="s">
        <v>225</v>
      </c>
      <c r="CE77" s="8" t="b">
        <v>0</v>
      </c>
      <c r="CF77" s="104"/>
      <c r="CG77" s="8">
        <f>IF(CE77=TRUE,1,0)</f>
        <v>0</v>
      </c>
      <c r="CH77" s="205"/>
      <c r="CI77" s="162"/>
      <c r="CJ77" s="104"/>
    </row>
    <row r="78" spans="1:88" ht="16.5" customHeight="1" x14ac:dyDescent="0.15">
      <c r="A78" s="639" t="s">
        <v>106</v>
      </c>
      <c r="B78" s="679"/>
      <c r="C78" s="680" t="s">
        <v>895</v>
      </c>
      <c r="D78" s="662"/>
      <c r="E78" s="662"/>
      <c r="F78" s="662"/>
      <c r="G78" s="662"/>
      <c r="H78" s="662"/>
      <c r="I78" s="662"/>
      <c r="J78" s="662"/>
      <c r="K78" s="371"/>
      <c r="L78" s="371"/>
      <c r="M78" s="371" t="s">
        <v>104</v>
      </c>
      <c r="N78" s="371"/>
      <c r="O78" s="371"/>
      <c r="P78" s="371"/>
      <c r="Q78" s="371"/>
      <c r="R78" s="371"/>
      <c r="S78" s="371"/>
      <c r="T78" s="371"/>
      <c r="U78" s="371" t="s">
        <v>90</v>
      </c>
      <c r="V78" s="371"/>
      <c r="W78" s="371"/>
      <c r="X78" s="371" t="s">
        <v>83</v>
      </c>
      <c r="Y78" s="371"/>
      <c r="Z78" s="371"/>
      <c r="AA78" s="371"/>
      <c r="AB78" s="371"/>
      <c r="AC78" s="371"/>
      <c r="AD78" s="371"/>
      <c r="AE78" s="371"/>
      <c r="AF78" s="371"/>
      <c r="AG78" s="371" t="s">
        <v>93</v>
      </c>
      <c r="AH78" s="371"/>
      <c r="AI78" s="371"/>
      <c r="AJ78" s="371"/>
      <c r="AK78" s="371"/>
      <c r="AL78" s="371"/>
      <c r="AM78" s="371"/>
      <c r="AN78" s="371"/>
      <c r="AO78" s="372"/>
      <c r="AQ78" s="176"/>
      <c r="AR78" s="92" t="str">
        <f>$CH$79</f>
        <v>No.11未入力</v>
      </c>
      <c r="AS78" s="89"/>
      <c r="AT78" s="89"/>
      <c r="AU78" s="89"/>
      <c r="AV78" s="89"/>
      <c r="AW78" s="89"/>
      <c r="AX78" s="89"/>
      <c r="AY78" s="89"/>
      <c r="AZ78" s="89"/>
      <c r="BA78" s="89"/>
      <c r="BB78" s="89"/>
      <c r="BC78" s="89"/>
      <c r="BD78" s="89"/>
      <c r="BE78" s="89"/>
      <c r="BF78" s="89"/>
      <c r="BG78" s="89"/>
      <c r="BH78" s="89"/>
      <c r="BI78" s="89"/>
      <c r="BJ78" s="164"/>
      <c r="BK78" s="91"/>
      <c r="BL78" s="84"/>
      <c r="BM78" s="84"/>
      <c r="BN78" s="84"/>
      <c r="BO78" s="84"/>
      <c r="BP78" s="84"/>
      <c r="BQ78" s="84"/>
      <c r="BR78" s="84"/>
      <c r="BS78" s="83"/>
      <c r="BT78" s="1"/>
      <c r="BU78" s="1"/>
      <c r="BV78" s="1"/>
      <c r="CA78" s="199"/>
      <c r="CB78" s="178"/>
      <c r="CC78" s="171"/>
      <c r="CD78" s="8" t="s">
        <v>230</v>
      </c>
      <c r="CE78" s="8" t="b">
        <v>0</v>
      </c>
      <c r="CF78" s="104"/>
      <c r="CG78" s="8">
        <f>IF(CE78=TRUE,1,0)</f>
        <v>0</v>
      </c>
      <c r="CH78" s="205"/>
      <c r="CI78" s="163"/>
      <c r="CJ78" s="104"/>
    </row>
    <row r="79" spans="1:88" ht="16.5" customHeight="1" x14ac:dyDescent="0.15">
      <c r="A79" s="641"/>
      <c r="B79" s="642"/>
      <c r="C79" s="681"/>
      <c r="D79" s="681"/>
      <c r="E79" s="681"/>
      <c r="F79" s="681"/>
      <c r="G79" s="681"/>
      <c r="H79" s="681"/>
      <c r="I79" s="681"/>
      <c r="J79" s="681"/>
      <c r="K79" s="377"/>
      <c r="L79" s="377"/>
      <c r="M79" s="377" t="s">
        <v>105</v>
      </c>
      <c r="N79" s="377"/>
      <c r="O79" s="377"/>
      <c r="P79" s="377"/>
      <c r="Q79" s="377"/>
      <c r="R79" s="377"/>
      <c r="S79" s="361"/>
      <c r="T79" s="361"/>
      <c r="U79" s="377" t="s">
        <v>90</v>
      </c>
      <c r="V79" s="386" t="s">
        <v>35</v>
      </c>
      <c r="W79" s="387" t="s">
        <v>84</v>
      </c>
      <c r="X79" s="377"/>
      <c r="Y79" s="682"/>
      <c r="Z79" s="682"/>
      <c r="AA79" s="682"/>
      <c r="AB79" s="682"/>
      <c r="AC79" s="682"/>
      <c r="AD79" s="388" t="s">
        <v>85</v>
      </c>
      <c r="AE79" s="377"/>
      <c r="AF79" s="682"/>
      <c r="AG79" s="682"/>
      <c r="AH79" s="682"/>
      <c r="AI79" s="682"/>
      <c r="AJ79" s="682"/>
      <c r="AK79" s="682"/>
      <c r="AL79" s="682"/>
      <c r="AM79" s="682"/>
      <c r="AN79" s="682"/>
      <c r="AO79" s="378" t="s">
        <v>9</v>
      </c>
      <c r="AQ79" s="165"/>
      <c r="AR79" s="87" t="str">
        <f>$CH$80</f>
        <v/>
      </c>
      <c r="AS79" s="91"/>
      <c r="AT79" s="91"/>
      <c r="AU79" s="91"/>
      <c r="AV79" s="91"/>
      <c r="AW79" s="91"/>
      <c r="AX79" s="91"/>
      <c r="AY79" s="91"/>
      <c r="AZ79" s="91"/>
      <c r="BA79" s="91"/>
      <c r="BB79" s="91"/>
      <c r="BC79" s="91"/>
      <c r="BD79" s="91"/>
      <c r="BE79" s="91"/>
      <c r="BF79" s="91"/>
      <c r="BG79" s="91"/>
      <c r="BH79" s="91"/>
      <c r="BI79" s="91"/>
      <c r="BJ79" s="97"/>
      <c r="BK79" s="91"/>
      <c r="BL79" s="84"/>
      <c r="BM79" s="84"/>
      <c r="BN79" s="84"/>
      <c r="BO79" s="84"/>
      <c r="BP79" s="84"/>
      <c r="BQ79" s="84"/>
      <c r="BR79" s="84"/>
      <c r="BS79" s="83"/>
      <c r="BT79" s="1"/>
      <c r="BU79" s="1"/>
      <c r="BV79" s="1"/>
      <c r="CA79" s="195" t="s">
        <v>756</v>
      </c>
      <c r="CB79" s="190" t="s">
        <v>233</v>
      </c>
      <c r="CC79" s="204"/>
      <c r="CD79" s="8" t="s">
        <v>221</v>
      </c>
      <c r="CE79" s="8" t="b">
        <v>0</v>
      </c>
      <c r="CF79" s="104"/>
      <c r="CG79" s="8">
        <f t="shared" ref="CG79:CG110" si="8">IF(CE79=TRUE,1,0)</f>
        <v>0</v>
      </c>
      <c r="CH79" s="176" t="str">
        <f>IF(AND(CG79=0,CG82=0,CG85=0,CG86=0),"No.11未入力",IF(AND(CG79=1,CG80=0,CG81=0),"No.11全員・一部未入力",IF(AND(CG80=1,CG81=1),"No.11全員・一部重複選択","")))</f>
        <v>No.11未入力</v>
      </c>
      <c r="CI79" s="162" t="s">
        <v>751</v>
      </c>
      <c r="CJ79" s="104"/>
    </row>
    <row r="80" spans="1:88" ht="16.5" customHeight="1" x14ac:dyDescent="0.15">
      <c r="A80" s="641"/>
      <c r="B80" s="642"/>
      <c r="C80" s="681"/>
      <c r="D80" s="681"/>
      <c r="E80" s="681"/>
      <c r="F80" s="681"/>
      <c r="G80" s="681"/>
      <c r="H80" s="681"/>
      <c r="I80" s="681"/>
      <c r="J80" s="681"/>
      <c r="K80" s="377"/>
      <c r="L80" s="377"/>
      <c r="M80" s="377" t="s">
        <v>38</v>
      </c>
      <c r="N80" s="377"/>
      <c r="O80" s="377"/>
      <c r="P80" s="682">
        <v>1</v>
      </c>
      <c r="Q80" s="682"/>
      <c r="R80" s="682"/>
      <c r="S80" s="682"/>
      <c r="T80" s="682"/>
      <c r="U80" s="682"/>
      <c r="V80" s="682"/>
      <c r="W80" s="682"/>
      <c r="X80" s="682"/>
      <c r="Y80" s="682"/>
      <c r="Z80" s="682"/>
      <c r="AA80" s="682"/>
      <c r="AB80" s="682"/>
      <c r="AC80" s="682"/>
      <c r="AD80" s="682"/>
      <c r="AE80" s="682"/>
      <c r="AF80" s="682"/>
      <c r="AG80" s="682"/>
      <c r="AH80" s="682"/>
      <c r="AI80" s="682"/>
      <c r="AJ80" s="682"/>
      <c r="AK80" s="682"/>
      <c r="AL80" s="682"/>
      <c r="AM80" s="682"/>
      <c r="AN80" s="682"/>
      <c r="AO80" s="378" t="s">
        <v>9</v>
      </c>
      <c r="AQ80" s="165"/>
      <c r="AR80" s="87" t="str">
        <f>$CH$81</f>
        <v/>
      </c>
      <c r="AS80" s="91"/>
      <c r="AT80" s="91"/>
      <c r="AU80" s="91"/>
      <c r="AV80" s="91"/>
      <c r="AW80" s="91"/>
      <c r="AX80" s="91"/>
      <c r="AY80" s="91"/>
      <c r="AZ80" s="91"/>
      <c r="BA80" s="91"/>
      <c r="BB80" s="91"/>
      <c r="BC80" s="91"/>
      <c r="BD80" s="91"/>
      <c r="BE80" s="91"/>
      <c r="BF80" s="91"/>
      <c r="BG80" s="91"/>
      <c r="BH80" s="91"/>
      <c r="BI80" s="91"/>
      <c r="BJ80" s="97"/>
      <c r="BK80" s="419"/>
      <c r="BL80" s="84"/>
      <c r="BM80" s="84"/>
      <c r="BN80" s="84"/>
      <c r="BO80" s="84"/>
      <c r="BP80" s="84"/>
      <c r="BQ80" s="84"/>
      <c r="BR80" s="84"/>
      <c r="BS80" s="83"/>
      <c r="BT80" s="1"/>
      <c r="BU80" s="1"/>
      <c r="BV80" s="1"/>
      <c r="CA80" s="154"/>
      <c r="CB80" s="155"/>
      <c r="CC80" s="156"/>
      <c r="CD80" s="8" t="s">
        <v>222</v>
      </c>
      <c r="CE80" s="8" t="b">
        <v>0</v>
      </c>
      <c r="CF80" s="104"/>
      <c r="CG80" s="8">
        <f t="shared" si="8"/>
        <v>0</v>
      </c>
      <c r="CH80" s="161" t="str">
        <f>IF(AND(CG82=1,OR(CG83=0,CG84=0)),"No.11回数・方法未入力","")</f>
        <v/>
      </c>
      <c r="CI80" s="162" t="s">
        <v>757</v>
      </c>
      <c r="CJ80" s="104"/>
    </row>
    <row r="81" spans="1:88" ht="16.5" customHeight="1" thickBot="1" x14ac:dyDescent="0.2">
      <c r="A81" s="643"/>
      <c r="B81" s="644"/>
      <c r="C81" s="663"/>
      <c r="D81" s="663"/>
      <c r="E81" s="663"/>
      <c r="F81" s="663"/>
      <c r="G81" s="663"/>
      <c r="H81" s="663"/>
      <c r="I81" s="663"/>
      <c r="J81" s="663"/>
      <c r="K81" s="375"/>
      <c r="L81" s="375"/>
      <c r="M81" s="375" t="s">
        <v>41</v>
      </c>
      <c r="N81" s="37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c r="AN81" s="375"/>
      <c r="AO81" s="376"/>
      <c r="AQ81" s="165"/>
      <c r="AR81" s="87" t="str">
        <f>$CH$82</f>
        <v/>
      </c>
      <c r="AS81" s="91"/>
      <c r="AT81" s="91"/>
      <c r="AU81" s="91"/>
      <c r="AV81" s="91"/>
      <c r="AW81" s="91"/>
      <c r="AX81" s="91"/>
      <c r="AY81" s="91"/>
      <c r="AZ81" s="91"/>
      <c r="BA81" s="91"/>
      <c r="BB81" s="91"/>
      <c r="BC81" s="91"/>
      <c r="BD81" s="91"/>
      <c r="BE81" s="91"/>
      <c r="BF81" s="166"/>
      <c r="BG81" s="91"/>
      <c r="BH81" s="91"/>
      <c r="BI81" s="91"/>
      <c r="BJ81" s="97"/>
      <c r="BK81" s="91"/>
      <c r="BL81" s="84"/>
      <c r="BM81" s="84"/>
      <c r="BN81" s="84"/>
      <c r="BO81" s="84"/>
      <c r="BP81" s="84"/>
      <c r="BQ81" s="84"/>
      <c r="BR81" s="84"/>
      <c r="BS81" s="83"/>
      <c r="BT81" s="1"/>
      <c r="BU81" s="1"/>
      <c r="BV81" s="1"/>
      <c r="CA81" s="154"/>
      <c r="CB81" s="155"/>
      <c r="CC81" s="156"/>
      <c r="CD81" s="8" t="s">
        <v>223</v>
      </c>
      <c r="CE81" s="8" t="b">
        <v>0</v>
      </c>
      <c r="CF81" s="104"/>
      <c r="CG81" s="8">
        <f t="shared" si="8"/>
        <v>0</v>
      </c>
      <c r="CH81" s="161" t="str">
        <f>IF(AND(CG85=1,P80=""),"No.11その他内容未入力","")</f>
        <v/>
      </c>
      <c r="CI81" s="162" t="s">
        <v>751</v>
      </c>
      <c r="CJ81" s="104"/>
    </row>
    <row r="82" spans="1:88" ht="16.5" customHeight="1" x14ac:dyDescent="0.15">
      <c r="A82" s="639" t="s">
        <v>710</v>
      </c>
      <c r="B82" s="679"/>
      <c r="C82" s="680" t="s">
        <v>745</v>
      </c>
      <c r="D82" s="680"/>
      <c r="E82" s="680"/>
      <c r="F82" s="680"/>
      <c r="G82" s="680"/>
      <c r="H82" s="680"/>
      <c r="I82" s="680"/>
      <c r="J82" s="680"/>
      <c r="K82" s="371"/>
      <c r="L82" s="371"/>
      <c r="M82" s="371" t="s">
        <v>107</v>
      </c>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371"/>
      <c r="AL82" s="371"/>
      <c r="AM82" s="371"/>
      <c r="AN82" s="371"/>
      <c r="AO82" s="372"/>
      <c r="AQ82" s="176"/>
      <c r="AR82" s="92" t="str">
        <f>$CH$87</f>
        <v>No.12未入力</v>
      </c>
      <c r="AS82" s="89"/>
      <c r="AT82" s="89"/>
      <c r="AU82" s="89"/>
      <c r="AV82" s="89"/>
      <c r="AW82" s="89"/>
      <c r="AX82" s="89"/>
      <c r="AY82" s="89"/>
      <c r="AZ82" s="89"/>
      <c r="BA82" s="89"/>
      <c r="BB82" s="89"/>
      <c r="BC82" s="89"/>
      <c r="BD82" s="89"/>
      <c r="BE82" s="89"/>
      <c r="BF82" s="89"/>
      <c r="BG82" s="89"/>
      <c r="BH82" s="89"/>
      <c r="BI82" s="89"/>
      <c r="BJ82" s="164"/>
      <c r="BK82" s="91"/>
      <c r="BL82" s="84"/>
      <c r="BM82" s="84"/>
      <c r="BN82" s="84"/>
      <c r="BO82" s="84"/>
      <c r="BP82" s="84"/>
      <c r="BQ82" s="84"/>
      <c r="BR82" s="84"/>
      <c r="BS82" s="83"/>
      <c r="BT82" s="1"/>
      <c r="BU82" s="1"/>
      <c r="BV82" s="1"/>
      <c r="CA82" s="154"/>
      <c r="CB82" s="155"/>
      <c r="CC82" s="156"/>
      <c r="CD82" s="8" t="s">
        <v>224</v>
      </c>
      <c r="CE82" s="8" t="b">
        <v>0</v>
      </c>
      <c r="CF82" s="104"/>
      <c r="CG82" s="8">
        <f t="shared" si="8"/>
        <v>0</v>
      </c>
      <c r="CH82" s="161" t="str">
        <f>IF(AND(OR(CG79=1,CG82=1,CG85=1),CG86=1),"No.11矛盾選択","")</f>
        <v/>
      </c>
      <c r="CI82" s="162" t="s">
        <v>751</v>
      </c>
      <c r="CJ82" s="104"/>
    </row>
    <row r="83" spans="1:88" ht="16.5" customHeight="1" x14ac:dyDescent="0.15">
      <c r="A83" s="691"/>
      <c r="B83" s="692"/>
      <c r="C83" s="683"/>
      <c r="D83" s="683"/>
      <c r="E83" s="683"/>
      <c r="F83" s="683"/>
      <c r="G83" s="683"/>
      <c r="H83" s="683"/>
      <c r="I83" s="683"/>
      <c r="J83" s="683"/>
      <c r="K83" s="377"/>
      <c r="L83" s="377"/>
      <c r="M83" s="377"/>
      <c r="N83" s="377" t="s">
        <v>90</v>
      </c>
      <c r="O83" s="377" t="s">
        <v>109</v>
      </c>
      <c r="P83" s="377"/>
      <c r="Q83" s="377"/>
      <c r="R83" s="377"/>
      <c r="S83" s="377"/>
      <c r="T83" s="377"/>
      <c r="U83" s="377"/>
      <c r="V83" s="377"/>
      <c r="W83" s="377"/>
      <c r="X83" s="377" t="s">
        <v>110</v>
      </c>
      <c r="Y83" s="377"/>
      <c r="Z83" s="377"/>
      <c r="AA83" s="377"/>
      <c r="AB83" s="377" t="s">
        <v>70</v>
      </c>
      <c r="AC83" s="377"/>
      <c r="AD83" s="377"/>
      <c r="AE83" s="377"/>
      <c r="AF83" s="377"/>
      <c r="AG83" s="377" t="s">
        <v>111</v>
      </c>
      <c r="AH83" s="377"/>
      <c r="AI83" s="377"/>
      <c r="AJ83" s="377"/>
      <c r="AK83" s="377" t="s">
        <v>112</v>
      </c>
      <c r="AL83" s="377"/>
      <c r="AM83" s="377"/>
      <c r="AN83" s="377"/>
      <c r="AO83" s="378"/>
      <c r="AQ83" s="165"/>
      <c r="AR83" s="87" t="str">
        <f>$CH$88</f>
        <v/>
      </c>
      <c r="AS83" s="91"/>
      <c r="AT83" s="91"/>
      <c r="AU83" s="91"/>
      <c r="AV83" s="91"/>
      <c r="AW83" s="91"/>
      <c r="AX83" s="91"/>
      <c r="AY83" s="91"/>
      <c r="AZ83" s="91"/>
      <c r="BA83" s="91"/>
      <c r="BB83" s="91"/>
      <c r="BC83" s="91"/>
      <c r="BD83" s="91"/>
      <c r="BE83" s="91"/>
      <c r="BF83" s="91"/>
      <c r="BG83" s="91"/>
      <c r="BH83" s="91"/>
      <c r="BI83" s="91"/>
      <c r="BJ83" s="97"/>
      <c r="BK83" s="91"/>
      <c r="BL83" s="84"/>
      <c r="BM83" s="84"/>
      <c r="BN83" s="84"/>
      <c r="BO83" s="84"/>
      <c r="BP83" s="84"/>
      <c r="BQ83" s="84"/>
      <c r="BR83" s="84"/>
      <c r="BS83" s="83"/>
      <c r="BT83" s="1"/>
      <c r="BU83" s="1"/>
      <c r="BV83" s="1"/>
      <c r="CA83" s="154"/>
      <c r="CB83" s="155"/>
      <c r="CC83" s="156"/>
      <c r="CD83" s="8" t="s">
        <v>226</v>
      </c>
      <c r="CE83" s="203" t="str">
        <f>IF(Y79="","FALSE","TRUE")</f>
        <v>FALSE</v>
      </c>
      <c r="CF83" s="104"/>
      <c r="CG83" s="8">
        <f>IF(CE83="TRUE",1,0)</f>
        <v>0</v>
      </c>
      <c r="CH83" s="161"/>
      <c r="CI83" s="162"/>
      <c r="CJ83" s="104"/>
    </row>
    <row r="84" spans="1:88" ht="16.5" customHeight="1" x14ac:dyDescent="0.15">
      <c r="A84" s="691"/>
      <c r="B84" s="692"/>
      <c r="C84" s="684"/>
      <c r="D84" s="684"/>
      <c r="E84" s="684"/>
      <c r="F84" s="684"/>
      <c r="G84" s="684"/>
      <c r="H84" s="684"/>
      <c r="I84" s="684"/>
      <c r="J84" s="684"/>
      <c r="K84" s="389"/>
      <c r="L84" s="389"/>
      <c r="M84" s="389" t="s">
        <v>108</v>
      </c>
      <c r="N84" s="389"/>
      <c r="O84" s="389"/>
      <c r="P84" s="389"/>
      <c r="Q84" s="389"/>
      <c r="R84" s="389"/>
      <c r="S84" s="389"/>
      <c r="T84" s="389"/>
      <c r="U84" s="389"/>
      <c r="V84" s="389"/>
      <c r="W84" s="389"/>
      <c r="X84" s="389"/>
      <c r="Y84" s="389"/>
      <c r="Z84" s="389"/>
      <c r="AA84" s="389"/>
      <c r="AB84" s="389"/>
      <c r="AC84" s="389"/>
      <c r="AD84" s="389"/>
      <c r="AE84" s="389"/>
      <c r="AF84" s="389"/>
      <c r="AG84" s="389"/>
      <c r="AH84" s="389"/>
      <c r="AI84" s="389"/>
      <c r="AJ84" s="389"/>
      <c r="AK84" s="389"/>
      <c r="AL84" s="389"/>
      <c r="AM84" s="389"/>
      <c r="AN84" s="389"/>
      <c r="AO84" s="390"/>
      <c r="AQ84" s="177"/>
      <c r="AR84" s="90"/>
      <c r="AS84" s="90"/>
      <c r="AT84" s="90"/>
      <c r="AU84" s="90"/>
      <c r="AV84" s="90"/>
      <c r="AW84" s="90"/>
      <c r="AX84" s="90"/>
      <c r="AY84" s="90"/>
      <c r="AZ84" s="90"/>
      <c r="BA84" s="90"/>
      <c r="BB84" s="90"/>
      <c r="BC84" s="90"/>
      <c r="BD84" s="90"/>
      <c r="BE84" s="90"/>
      <c r="BF84" s="90"/>
      <c r="BG84" s="90"/>
      <c r="BH84" s="90"/>
      <c r="BI84" s="90"/>
      <c r="BJ84" s="99"/>
      <c r="BK84" s="91"/>
      <c r="BL84" s="84"/>
      <c r="BM84" s="84"/>
      <c r="BN84" s="84"/>
      <c r="BO84" s="84"/>
      <c r="BP84" s="84"/>
      <c r="BQ84" s="84"/>
      <c r="BR84" s="84"/>
      <c r="BS84" s="83"/>
      <c r="BT84" s="1"/>
      <c r="BU84" s="1"/>
      <c r="BV84" s="1"/>
      <c r="CA84" s="154"/>
      <c r="CB84" s="155"/>
      <c r="CC84" s="156"/>
      <c r="CD84" s="8" t="s">
        <v>227</v>
      </c>
      <c r="CE84" s="203" t="str">
        <f>IF(AF79="","FALSE","TRUE")</f>
        <v>FALSE</v>
      </c>
      <c r="CF84" s="104"/>
      <c r="CG84" s="8">
        <f>IF(CE84="TRUE",1,0)</f>
        <v>0</v>
      </c>
      <c r="CH84" s="161"/>
      <c r="CI84" s="162"/>
      <c r="CJ84" s="104"/>
    </row>
    <row r="85" spans="1:88" ht="16.5" customHeight="1" x14ac:dyDescent="0.15">
      <c r="A85" s="691"/>
      <c r="B85" s="692"/>
      <c r="C85" s="685" t="s">
        <v>896</v>
      </c>
      <c r="D85" s="685"/>
      <c r="E85" s="685"/>
      <c r="F85" s="685"/>
      <c r="G85" s="685"/>
      <c r="H85" s="685"/>
      <c r="I85" s="685"/>
      <c r="J85" s="685"/>
      <c r="K85" s="687" t="s">
        <v>897</v>
      </c>
      <c r="L85" s="687"/>
      <c r="M85" s="687"/>
      <c r="N85" s="687"/>
      <c r="O85" s="366"/>
      <c r="P85" s="366"/>
      <c r="Q85" s="391" t="s">
        <v>102</v>
      </c>
      <c r="R85" s="391" t="s">
        <v>100</v>
      </c>
      <c r="S85" s="391"/>
      <c r="T85" s="391" t="s">
        <v>113</v>
      </c>
      <c r="U85" s="391"/>
      <c r="V85" s="391"/>
      <c r="W85" s="391" t="s">
        <v>116</v>
      </c>
      <c r="X85" s="391"/>
      <c r="Y85" s="391"/>
      <c r="Z85" s="391" t="s">
        <v>115</v>
      </c>
      <c r="AA85" s="391"/>
      <c r="AB85" s="391" t="s">
        <v>164</v>
      </c>
      <c r="AC85" s="391"/>
      <c r="AD85" s="391"/>
      <c r="AE85" s="377"/>
      <c r="AF85" s="391"/>
      <c r="AG85" s="391"/>
      <c r="AH85" s="391"/>
      <c r="AI85" s="391"/>
      <c r="AJ85" s="391"/>
      <c r="AK85" s="391"/>
      <c r="AL85" s="391"/>
      <c r="AM85" s="391"/>
      <c r="AN85" s="391"/>
      <c r="AO85" s="392"/>
      <c r="AQ85" s="176"/>
      <c r="AR85" s="92" t="str">
        <f>$CH$93</f>
        <v>No.13栄養指導未入力</v>
      </c>
      <c r="AS85" s="89"/>
      <c r="AT85" s="89"/>
      <c r="AU85" s="89"/>
      <c r="AV85" s="89"/>
      <c r="AW85" s="89"/>
      <c r="AX85" s="89"/>
      <c r="AY85" s="89"/>
      <c r="AZ85" s="89"/>
      <c r="BA85" s="92" t="str">
        <f>$CH$94</f>
        <v/>
      </c>
      <c r="BB85" s="89"/>
      <c r="BC85" s="89"/>
      <c r="BD85" s="89"/>
      <c r="BE85" s="89"/>
      <c r="BF85" s="89"/>
      <c r="BG85" s="89"/>
      <c r="BH85" s="89"/>
      <c r="BI85" s="89"/>
      <c r="BJ85" s="164"/>
      <c r="BK85" s="420"/>
      <c r="BL85" s="84"/>
      <c r="BM85" s="84"/>
      <c r="BN85" s="84"/>
      <c r="BO85" s="84"/>
      <c r="BP85" s="84"/>
      <c r="BQ85" s="84"/>
      <c r="BR85" s="84"/>
      <c r="BS85" s="83"/>
      <c r="BT85" s="1"/>
      <c r="BU85" s="1"/>
      <c r="BV85" s="1"/>
      <c r="CA85" s="154"/>
      <c r="CB85" s="155"/>
      <c r="CC85" s="156"/>
      <c r="CD85" s="8" t="s">
        <v>225</v>
      </c>
      <c r="CE85" s="8" t="b">
        <v>0</v>
      </c>
      <c r="CF85" s="104"/>
      <c r="CG85" s="8">
        <f t="shared" si="8"/>
        <v>0</v>
      </c>
      <c r="CH85" s="205"/>
      <c r="CI85" s="162"/>
      <c r="CJ85" s="104"/>
    </row>
    <row r="86" spans="1:88" ht="16.5" customHeight="1" x14ac:dyDescent="0.15">
      <c r="A86" s="691"/>
      <c r="B86" s="692"/>
      <c r="C86" s="683"/>
      <c r="D86" s="683"/>
      <c r="E86" s="683"/>
      <c r="F86" s="683"/>
      <c r="G86" s="683"/>
      <c r="H86" s="683"/>
      <c r="I86" s="683"/>
      <c r="J86" s="683"/>
      <c r="K86" s="688"/>
      <c r="L86" s="688"/>
      <c r="M86" s="688"/>
      <c r="N86" s="688"/>
      <c r="O86" s="362"/>
      <c r="P86" s="389"/>
      <c r="Q86" s="389"/>
      <c r="R86" s="389" t="s">
        <v>117</v>
      </c>
      <c r="S86" s="389"/>
      <c r="T86" s="389"/>
      <c r="U86" s="389"/>
      <c r="V86" s="389"/>
      <c r="W86" s="389"/>
      <c r="X86" s="389"/>
      <c r="Y86" s="389"/>
      <c r="Z86" s="389" t="s">
        <v>898</v>
      </c>
      <c r="AA86" s="389"/>
      <c r="AB86" s="689"/>
      <c r="AC86" s="689"/>
      <c r="AD86" s="389" t="s">
        <v>899</v>
      </c>
      <c r="AE86" s="389"/>
      <c r="AF86" s="389"/>
      <c r="AG86" s="389" t="s">
        <v>900</v>
      </c>
      <c r="AH86" s="389"/>
      <c r="AI86" s="689"/>
      <c r="AJ86" s="689"/>
      <c r="AK86" s="389" t="s">
        <v>899</v>
      </c>
      <c r="AL86" s="389"/>
      <c r="AM86" s="389"/>
      <c r="AN86" s="389"/>
      <c r="AO86" s="390"/>
      <c r="AQ86" s="165"/>
      <c r="AR86" s="87" t="str">
        <f>$CH$95</f>
        <v/>
      </c>
      <c r="AS86" s="91"/>
      <c r="AT86" s="91"/>
      <c r="AU86" s="91"/>
      <c r="AV86" s="91"/>
      <c r="AW86" s="91"/>
      <c r="AX86" s="91"/>
      <c r="AY86" s="91"/>
      <c r="AZ86" s="91"/>
      <c r="BA86" s="91" t="str">
        <f>$CH$96</f>
        <v/>
      </c>
      <c r="BB86" s="91" t="str">
        <f>$CH$96</f>
        <v/>
      </c>
      <c r="BC86" s="91"/>
      <c r="BD86" s="91"/>
      <c r="BE86" s="91"/>
      <c r="BF86" s="166"/>
      <c r="BG86" s="91"/>
      <c r="BH86" s="91"/>
      <c r="BI86" s="91"/>
      <c r="BJ86" s="97"/>
      <c r="BK86" s="420"/>
      <c r="BL86" s="91"/>
      <c r="BM86" s="91"/>
      <c r="BN86" s="84"/>
      <c r="BO86" s="84"/>
      <c r="BP86" s="84"/>
      <c r="BQ86" s="84"/>
      <c r="BR86" s="84"/>
      <c r="BS86" s="83"/>
      <c r="BT86" s="1"/>
      <c r="BU86" s="1"/>
      <c r="BV86" s="1"/>
      <c r="CA86" s="199"/>
      <c r="CB86" s="178"/>
      <c r="CC86" s="171"/>
      <c r="CD86" s="8" t="s">
        <v>228</v>
      </c>
      <c r="CE86" s="8" t="b">
        <v>0</v>
      </c>
      <c r="CF86" s="104"/>
      <c r="CG86" s="8">
        <f t="shared" si="8"/>
        <v>0</v>
      </c>
      <c r="CH86" s="205"/>
      <c r="CI86" s="163"/>
      <c r="CJ86" s="104"/>
    </row>
    <row r="87" spans="1:88" ht="16.5" customHeight="1" x14ac:dyDescent="0.15">
      <c r="A87" s="691"/>
      <c r="B87" s="692"/>
      <c r="C87" s="683"/>
      <c r="D87" s="683"/>
      <c r="E87" s="683"/>
      <c r="F87" s="683"/>
      <c r="G87" s="683"/>
      <c r="H87" s="683"/>
      <c r="I87" s="683"/>
      <c r="J87" s="683"/>
      <c r="K87" s="493" t="s">
        <v>901</v>
      </c>
      <c r="L87" s="493"/>
      <c r="M87" s="493"/>
      <c r="N87" s="493"/>
      <c r="O87" s="361"/>
      <c r="P87" s="377"/>
      <c r="Q87" s="377" t="s">
        <v>102</v>
      </c>
      <c r="R87" s="391" t="s">
        <v>115</v>
      </c>
      <c r="S87" s="391"/>
      <c r="T87" s="391" t="s">
        <v>163</v>
      </c>
      <c r="U87" s="391"/>
      <c r="V87" s="377"/>
      <c r="W87" s="377"/>
      <c r="X87" s="377"/>
      <c r="Y87" s="377"/>
      <c r="Z87" s="377"/>
      <c r="AA87" s="377"/>
      <c r="AB87" s="377"/>
      <c r="AC87" s="377"/>
      <c r="AD87" s="377"/>
      <c r="AE87" s="377"/>
      <c r="AF87" s="377"/>
      <c r="AG87" s="377"/>
      <c r="AH87" s="377"/>
      <c r="AI87" s="377"/>
      <c r="AJ87" s="377"/>
      <c r="AK87" s="377"/>
      <c r="AL87" s="377"/>
      <c r="AM87" s="377"/>
      <c r="AN87" s="377"/>
      <c r="AO87" s="378"/>
      <c r="AQ87" s="176"/>
      <c r="AR87" s="92" t="str">
        <f>$CH$99</f>
        <v>No.13情報提供未入力</v>
      </c>
      <c r="AS87" s="89"/>
      <c r="AT87" s="89"/>
      <c r="AU87" s="89"/>
      <c r="AV87" s="89"/>
      <c r="AW87" s="89"/>
      <c r="AX87" s="89"/>
      <c r="AY87" s="89"/>
      <c r="AZ87" s="89"/>
      <c r="BA87" s="89"/>
      <c r="BB87" s="89"/>
      <c r="BC87" s="89"/>
      <c r="BD87" s="89"/>
      <c r="BE87" s="89"/>
      <c r="BF87" s="89"/>
      <c r="BG87" s="89"/>
      <c r="BH87" s="89"/>
      <c r="BI87" s="89"/>
      <c r="BJ87" s="164"/>
      <c r="BK87" s="91"/>
      <c r="BL87" s="91"/>
      <c r="BM87" s="91"/>
      <c r="BN87" s="84"/>
      <c r="BO87" s="84"/>
      <c r="BP87" s="84"/>
      <c r="BQ87" s="84"/>
      <c r="BR87" s="84"/>
      <c r="BS87" s="83"/>
      <c r="BT87" s="1"/>
      <c r="BU87" s="1"/>
      <c r="BV87" s="1"/>
      <c r="CA87" s="195" t="s">
        <v>758</v>
      </c>
      <c r="CB87" s="190" t="s">
        <v>235</v>
      </c>
      <c r="CC87" s="204"/>
      <c r="CD87" s="8" t="s">
        <v>236</v>
      </c>
      <c r="CE87" s="8" t="b">
        <v>0</v>
      </c>
      <c r="CF87" s="104"/>
      <c r="CG87" s="8">
        <f t="shared" si="8"/>
        <v>0</v>
      </c>
      <c r="CH87" s="169" t="str">
        <f>IF(AND(CG87=0,CG92=0),"No.12未入力",IF(AND(CG87=1,CG88=0,CG89=0,CG90=0,CG91=0),"No.12表示項目未入力",""))</f>
        <v>No.12未入力</v>
      </c>
      <c r="CI87" s="162" t="s">
        <v>751</v>
      </c>
      <c r="CJ87" s="104"/>
    </row>
    <row r="88" spans="1:88" ht="16.5" customHeight="1" x14ac:dyDescent="0.15">
      <c r="A88" s="691"/>
      <c r="B88" s="692"/>
      <c r="C88" s="683"/>
      <c r="D88" s="683"/>
      <c r="E88" s="683"/>
      <c r="F88" s="683"/>
      <c r="G88" s="683"/>
      <c r="H88" s="683"/>
      <c r="I88" s="683"/>
      <c r="J88" s="683"/>
      <c r="K88" s="440"/>
      <c r="L88" s="440"/>
      <c r="M88" s="440"/>
      <c r="N88" s="440"/>
      <c r="O88" s="361"/>
      <c r="P88" s="377"/>
      <c r="Q88" s="377"/>
      <c r="R88" s="377" t="s">
        <v>146</v>
      </c>
      <c r="S88" s="377"/>
      <c r="T88" s="377"/>
      <c r="U88" s="377"/>
      <c r="V88" s="377"/>
      <c r="W88" s="377"/>
      <c r="X88" s="377"/>
      <c r="Y88" s="377" t="s">
        <v>159</v>
      </c>
      <c r="Z88" s="377"/>
      <c r="AA88" s="377"/>
      <c r="AB88" s="377"/>
      <c r="AC88" s="377"/>
      <c r="AD88" s="377" t="s">
        <v>161</v>
      </c>
      <c r="AE88" s="377"/>
      <c r="AF88" s="377"/>
      <c r="AG88" s="377"/>
      <c r="AH88" s="377"/>
      <c r="AI88" s="377" t="s">
        <v>162</v>
      </c>
      <c r="AJ88" s="377"/>
      <c r="AK88" s="377"/>
      <c r="AL88" s="377"/>
      <c r="AM88" s="377"/>
      <c r="AN88" s="377"/>
      <c r="AO88" s="378"/>
      <c r="AQ88" s="165"/>
      <c r="AR88" s="87" t="str">
        <f>$CH$100</f>
        <v/>
      </c>
      <c r="AS88" s="91"/>
      <c r="AT88" s="91"/>
      <c r="AU88" s="91"/>
      <c r="AV88" s="91"/>
      <c r="AW88" s="91"/>
      <c r="AX88" s="91"/>
      <c r="AY88" s="166"/>
      <c r="AZ88" s="91"/>
      <c r="BA88" s="91"/>
      <c r="BB88" s="91"/>
      <c r="BC88" s="91"/>
      <c r="BD88" s="91"/>
      <c r="BE88" s="91"/>
      <c r="BF88" s="91"/>
      <c r="BG88" s="91"/>
      <c r="BH88" s="91"/>
      <c r="BI88" s="91"/>
      <c r="BJ88" s="97"/>
      <c r="BK88" s="91"/>
      <c r="BL88" s="91"/>
      <c r="BM88" s="91"/>
      <c r="BN88" s="84"/>
      <c r="BO88" s="84"/>
      <c r="BP88" s="84"/>
      <c r="BQ88" s="84"/>
      <c r="BR88" s="84"/>
      <c r="BS88" s="83"/>
      <c r="BT88" s="1"/>
      <c r="BU88" s="1"/>
      <c r="BV88" s="1"/>
      <c r="CA88" s="154"/>
      <c r="CB88" s="155"/>
      <c r="CC88" s="156"/>
      <c r="CD88" s="8" t="s">
        <v>238</v>
      </c>
      <c r="CE88" s="8" t="b">
        <v>0</v>
      </c>
      <c r="CF88" s="104"/>
      <c r="CG88" s="8">
        <f t="shared" si="8"/>
        <v>0</v>
      </c>
      <c r="CH88" s="161" t="str">
        <f>IF(AND(CG87=1,CG92=1),"No.12 選択矛盾",IF(AND(CG92=1,OR(CG88=1,CG89=1,CG90=1,CG91=1)),"No.12選択矛盾",""))</f>
        <v/>
      </c>
      <c r="CI88" s="162" t="s">
        <v>759</v>
      </c>
      <c r="CJ88" s="104"/>
    </row>
    <row r="89" spans="1:88" ht="16.5" customHeight="1" x14ac:dyDescent="0.15">
      <c r="A89" s="691"/>
      <c r="B89" s="692"/>
      <c r="C89" s="683"/>
      <c r="D89" s="683"/>
      <c r="E89" s="683"/>
      <c r="F89" s="683"/>
      <c r="G89" s="683"/>
      <c r="H89" s="683"/>
      <c r="I89" s="683"/>
      <c r="J89" s="683"/>
      <c r="K89" s="440"/>
      <c r="L89" s="440"/>
      <c r="M89" s="440"/>
      <c r="N89" s="440"/>
      <c r="O89" s="361"/>
      <c r="P89" s="377"/>
      <c r="Q89" s="377"/>
      <c r="R89" s="377"/>
      <c r="S89" s="377"/>
      <c r="T89" s="377"/>
      <c r="U89" s="377"/>
      <c r="V89" s="377"/>
      <c r="W89" s="377"/>
      <c r="X89" s="377"/>
      <c r="Y89" s="377" t="s">
        <v>165</v>
      </c>
      <c r="Z89" s="377"/>
      <c r="AA89" s="377"/>
      <c r="AB89" s="377"/>
      <c r="AC89" s="377"/>
      <c r="AD89" s="377"/>
      <c r="AE89" s="377"/>
      <c r="AF89" s="377"/>
      <c r="AG89" s="377"/>
      <c r="AH89" s="377"/>
      <c r="AI89" s="377" t="s">
        <v>166</v>
      </c>
      <c r="AJ89" s="377"/>
      <c r="AK89" s="377"/>
      <c r="AL89" s="377"/>
      <c r="AM89" s="377"/>
      <c r="AN89" s="377"/>
      <c r="AO89" s="378"/>
      <c r="AQ89" s="165"/>
      <c r="AR89" s="91"/>
      <c r="AS89" s="91"/>
      <c r="AT89" s="91"/>
      <c r="AU89" s="91"/>
      <c r="AV89" s="91"/>
      <c r="AW89" s="91"/>
      <c r="AX89" s="91"/>
      <c r="AY89" s="91"/>
      <c r="AZ89" s="91"/>
      <c r="BA89" s="91"/>
      <c r="BB89" s="91"/>
      <c r="BC89" s="91"/>
      <c r="BD89" s="91"/>
      <c r="BE89" s="91"/>
      <c r="BF89" s="91"/>
      <c r="BG89" s="91"/>
      <c r="BH89" s="91"/>
      <c r="BI89" s="91"/>
      <c r="BJ89" s="97"/>
      <c r="BK89" s="91"/>
      <c r="BL89" s="91"/>
      <c r="BM89" s="91"/>
      <c r="BN89" s="84"/>
      <c r="BO89" s="84"/>
      <c r="BP89" s="84"/>
      <c r="BQ89" s="84"/>
      <c r="BR89" s="84"/>
      <c r="BS89" s="83"/>
      <c r="BT89" s="1"/>
      <c r="BU89" s="1"/>
      <c r="BV89" s="1"/>
      <c r="CA89" s="154"/>
      <c r="CB89" s="155"/>
      <c r="CC89" s="156"/>
      <c r="CD89" s="8" t="s">
        <v>239</v>
      </c>
      <c r="CE89" s="8" t="b">
        <v>0</v>
      </c>
      <c r="CF89" s="104"/>
      <c r="CG89" s="8">
        <f t="shared" si="8"/>
        <v>0</v>
      </c>
      <c r="CH89" s="205"/>
      <c r="CI89" s="162"/>
      <c r="CJ89" s="104"/>
    </row>
    <row r="90" spans="1:88" ht="16.5" customHeight="1" thickBot="1" x14ac:dyDescent="0.2">
      <c r="A90" s="693"/>
      <c r="B90" s="694"/>
      <c r="C90" s="686"/>
      <c r="D90" s="686"/>
      <c r="E90" s="686"/>
      <c r="F90" s="686"/>
      <c r="G90" s="686"/>
      <c r="H90" s="686"/>
      <c r="I90" s="686"/>
      <c r="J90" s="686"/>
      <c r="K90" s="690"/>
      <c r="L90" s="690"/>
      <c r="M90" s="690"/>
      <c r="N90" s="690"/>
      <c r="O90" s="393"/>
      <c r="P90" s="375"/>
      <c r="Q90" s="375"/>
      <c r="R90" s="375"/>
      <c r="S90" s="375"/>
      <c r="T90" s="375"/>
      <c r="U90" s="375"/>
      <c r="V90" s="375"/>
      <c r="W90" s="375"/>
      <c r="X90" s="375"/>
      <c r="Y90" s="375" t="s">
        <v>255</v>
      </c>
      <c r="Z90" s="385"/>
      <c r="AA90" s="375"/>
      <c r="AB90" s="394"/>
      <c r="AC90" s="652"/>
      <c r="AD90" s="652"/>
      <c r="AE90" s="652"/>
      <c r="AF90" s="652"/>
      <c r="AG90" s="652"/>
      <c r="AH90" s="652"/>
      <c r="AI90" s="652"/>
      <c r="AJ90" s="652"/>
      <c r="AK90" s="652"/>
      <c r="AL90" s="652"/>
      <c r="AM90" s="652"/>
      <c r="AN90" s="652"/>
      <c r="AO90" s="376" t="s">
        <v>160</v>
      </c>
      <c r="AQ90" s="177"/>
      <c r="AR90" s="90"/>
      <c r="AS90" s="90"/>
      <c r="AT90" s="90"/>
      <c r="AU90" s="90"/>
      <c r="AV90" s="90"/>
      <c r="AW90" s="90"/>
      <c r="AX90" s="90"/>
      <c r="AY90" s="90"/>
      <c r="AZ90" s="90"/>
      <c r="BA90" s="90"/>
      <c r="BB90" s="90"/>
      <c r="BC90" s="90"/>
      <c r="BD90" s="90"/>
      <c r="BE90" s="90"/>
      <c r="BF90" s="90"/>
      <c r="BG90" s="90"/>
      <c r="BH90" s="90"/>
      <c r="BI90" s="90"/>
      <c r="BJ90" s="99"/>
      <c r="BK90" s="419"/>
      <c r="BL90" s="84"/>
      <c r="BM90" s="84"/>
      <c r="BN90" s="84"/>
      <c r="BO90" s="84"/>
      <c r="BP90" s="84"/>
      <c r="BQ90" s="84"/>
      <c r="BR90" s="84"/>
      <c r="BS90" s="83"/>
      <c r="BT90" s="1"/>
      <c r="BU90" s="1"/>
      <c r="BV90" s="1"/>
      <c r="CA90" s="154"/>
      <c r="CB90" s="155"/>
      <c r="CC90" s="156"/>
      <c r="CD90" s="8" t="s">
        <v>240</v>
      </c>
      <c r="CE90" s="8" t="b">
        <v>0</v>
      </c>
      <c r="CF90" s="104"/>
      <c r="CG90" s="8">
        <f t="shared" si="8"/>
        <v>0</v>
      </c>
      <c r="CH90" s="161"/>
      <c r="CI90" s="162"/>
      <c r="CJ90" s="104"/>
    </row>
    <row r="91" spans="1:88" ht="16.5" customHeight="1" x14ac:dyDescent="0.15">
      <c r="A91" s="653" t="s">
        <v>131</v>
      </c>
      <c r="B91" s="659"/>
      <c r="C91" s="662" t="s">
        <v>746</v>
      </c>
      <c r="D91" s="662"/>
      <c r="E91" s="662"/>
      <c r="F91" s="662"/>
      <c r="G91" s="662"/>
      <c r="H91" s="662"/>
      <c r="I91" s="662"/>
      <c r="J91" s="662"/>
      <c r="K91" s="664" t="s">
        <v>118</v>
      </c>
      <c r="L91" s="664"/>
      <c r="M91" s="664"/>
      <c r="N91" s="664"/>
      <c r="O91" s="664"/>
      <c r="P91" s="664"/>
      <c r="Q91" s="371"/>
      <c r="R91" s="371" t="s">
        <v>102</v>
      </c>
      <c r="S91" s="371" t="s">
        <v>40</v>
      </c>
      <c r="T91" s="371"/>
      <c r="U91" s="371" t="s">
        <v>164</v>
      </c>
      <c r="V91" s="371"/>
      <c r="W91" s="371"/>
      <c r="X91" s="371"/>
      <c r="Y91" s="395" t="s">
        <v>119</v>
      </c>
      <c r="Z91" s="395"/>
      <c r="AA91" s="395"/>
      <c r="AB91" s="395"/>
      <c r="AC91" s="395"/>
      <c r="AD91" s="395"/>
      <c r="AE91" s="395"/>
      <c r="AF91" s="371"/>
      <c r="AG91" s="371"/>
      <c r="AH91" s="371" t="s">
        <v>102</v>
      </c>
      <c r="AI91" s="371" t="s">
        <v>40</v>
      </c>
      <c r="AJ91" s="371"/>
      <c r="AK91" s="371" t="s">
        <v>164</v>
      </c>
      <c r="AL91" s="371"/>
      <c r="AM91" s="371"/>
      <c r="AN91" s="371"/>
      <c r="AO91" s="372"/>
      <c r="AQ91" s="176"/>
      <c r="AR91" s="92" t="str">
        <f>$CH$107</f>
        <v>No.14業務委託未入力</v>
      </c>
      <c r="AS91" s="89"/>
      <c r="AT91" s="89"/>
      <c r="AU91" s="89"/>
      <c r="AV91" s="89"/>
      <c r="AW91" s="89"/>
      <c r="AX91" s="89"/>
      <c r="AY91" s="89"/>
      <c r="AZ91" s="89"/>
      <c r="BA91" s="168" t="str">
        <f>$CH109</f>
        <v/>
      </c>
      <c r="BB91" s="89"/>
      <c r="BC91" s="89"/>
      <c r="BD91" s="89"/>
      <c r="BE91" s="89"/>
      <c r="BF91" s="89"/>
      <c r="BG91" s="89"/>
      <c r="BH91" s="89"/>
      <c r="BI91" s="89"/>
      <c r="BJ91" s="164"/>
      <c r="BK91" s="91"/>
      <c r="BL91" s="84"/>
      <c r="BM91" s="84"/>
      <c r="BN91" s="84"/>
      <c r="BO91" s="84"/>
      <c r="BP91" s="84"/>
      <c r="BQ91" s="84"/>
      <c r="BR91" s="84"/>
      <c r="BS91" s="83"/>
      <c r="BT91" s="1"/>
      <c r="BU91" s="1"/>
      <c r="BV91" s="1"/>
      <c r="CA91" s="154"/>
      <c r="CB91" s="155"/>
      <c r="CC91" s="156"/>
      <c r="CD91" s="8" t="s">
        <v>241</v>
      </c>
      <c r="CE91" s="8" t="b">
        <v>0</v>
      </c>
      <c r="CF91" s="104"/>
      <c r="CG91" s="8">
        <f t="shared" si="8"/>
        <v>0</v>
      </c>
      <c r="CH91" s="161"/>
      <c r="CI91" s="162"/>
      <c r="CJ91" s="104"/>
    </row>
    <row r="92" spans="1:88" ht="16.5" customHeight="1" thickBot="1" x14ac:dyDescent="0.2">
      <c r="A92" s="660"/>
      <c r="B92" s="661"/>
      <c r="C92" s="663"/>
      <c r="D92" s="663"/>
      <c r="E92" s="663"/>
      <c r="F92" s="663"/>
      <c r="G92" s="663"/>
      <c r="H92" s="663"/>
      <c r="I92" s="663"/>
      <c r="J92" s="663"/>
      <c r="K92" s="665" t="s">
        <v>902</v>
      </c>
      <c r="L92" s="665"/>
      <c r="M92" s="665"/>
      <c r="N92" s="665"/>
      <c r="O92" s="665"/>
      <c r="P92" s="665"/>
      <c r="Q92" s="568"/>
      <c r="R92" s="568"/>
      <c r="S92" s="568"/>
      <c r="T92" s="568"/>
      <c r="U92" s="568"/>
      <c r="V92" s="568"/>
      <c r="W92" s="568"/>
      <c r="X92" s="568"/>
      <c r="Y92" s="568"/>
      <c r="Z92" s="568"/>
      <c r="AA92" s="568"/>
      <c r="AB92" s="568"/>
      <c r="AC92" s="568"/>
      <c r="AD92" s="568"/>
      <c r="AE92" s="568"/>
      <c r="AF92" s="568"/>
      <c r="AG92" s="568"/>
      <c r="AH92" s="568"/>
      <c r="AI92" s="568"/>
      <c r="AJ92" s="568"/>
      <c r="AK92" s="568"/>
      <c r="AL92" s="568"/>
      <c r="AM92" s="568"/>
      <c r="AN92" s="568"/>
      <c r="AO92" s="396" t="s">
        <v>841</v>
      </c>
      <c r="AQ92" s="177"/>
      <c r="AR92" s="93" t="str">
        <f>$CH$108</f>
        <v/>
      </c>
      <c r="AS92" s="90"/>
      <c r="AT92" s="90"/>
      <c r="AU92" s="90"/>
      <c r="AV92" s="90"/>
      <c r="AW92" s="90"/>
      <c r="AX92" s="90"/>
      <c r="AY92" s="90"/>
      <c r="AZ92" s="90"/>
      <c r="BA92" s="90"/>
      <c r="BB92" s="90"/>
      <c r="BC92" s="90"/>
      <c r="BD92" s="90"/>
      <c r="BE92" s="90"/>
      <c r="BF92" s="90"/>
      <c r="BG92" s="90"/>
      <c r="BH92" s="90"/>
      <c r="BI92" s="90"/>
      <c r="BJ92" s="99"/>
      <c r="BK92" s="91"/>
      <c r="BL92" s="84"/>
      <c r="BM92" s="84"/>
      <c r="BN92" s="84"/>
      <c r="BO92" s="84"/>
      <c r="BP92" s="84"/>
      <c r="BQ92" s="84"/>
      <c r="BR92" s="84"/>
      <c r="BS92" s="83"/>
      <c r="BT92" s="1"/>
      <c r="BU92" s="1"/>
      <c r="BV92" s="1"/>
      <c r="CA92" s="199"/>
      <c r="CB92" s="178"/>
      <c r="CC92" s="171"/>
      <c r="CD92" s="8" t="s">
        <v>237</v>
      </c>
      <c r="CE92" s="8" t="b">
        <v>0</v>
      </c>
      <c r="CF92" s="104"/>
      <c r="CG92" s="8">
        <f t="shared" si="8"/>
        <v>0</v>
      </c>
      <c r="CH92" s="180"/>
      <c r="CI92" s="163"/>
      <c r="CJ92" s="104"/>
    </row>
    <row r="93" spans="1:88" ht="16.5" customHeight="1" thickBot="1" x14ac:dyDescent="0.2">
      <c r="A93" s="279" t="s">
        <v>736</v>
      </c>
      <c r="B93" s="397"/>
      <c r="C93" s="209"/>
      <c r="D93" s="209"/>
      <c r="E93" s="209"/>
      <c r="F93" s="209"/>
      <c r="G93" s="209"/>
      <c r="H93" s="209"/>
      <c r="I93" s="209"/>
      <c r="J93" s="209"/>
      <c r="K93" s="279"/>
      <c r="L93" s="279"/>
      <c r="M93" s="279"/>
      <c r="N93" s="279"/>
      <c r="O93" s="279"/>
      <c r="P93" s="279"/>
      <c r="Q93" s="279"/>
      <c r="R93" s="279"/>
      <c r="S93" s="279"/>
      <c r="T93" s="279"/>
      <c r="U93" s="279"/>
      <c r="V93" s="279"/>
      <c r="W93" s="279"/>
      <c r="X93" s="279"/>
      <c r="Y93" s="279"/>
      <c r="Z93" s="91"/>
      <c r="AA93" s="279"/>
      <c r="AB93" s="279"/>
      <c r="AC93" s="279"/>
      <c r="AD93" s="279"/>
      <c r="AE93" s="279"/>
      <c r="AF93" s="279"/>
      <c r="AG93" s="398"/>
      <c r="AH93" s="398"/>
      <c r="AI93" s="398"/>
      <c r="AJ93" s="398"/>
      <c r="AK93" s="398"/>
      <c r="AL93" s="398"/>
      <c r="AM93" s="398"/>
      <c r="AN93" s="398"/>
      <c r="AO93" s="399" t="s">
        <v>154</v>
      </c>
      <c r="AQ93" s="91"/>
      <c r="AR93" s="91"/>
      <c r="AS93" s="91"/>
      <c r="AT93" s="91"/>
      <c r="AU93" s="91"/>
      <c r="AV93" s="91"/>
      <c r="AW93" s="91"/>
      <c r="AX93" s="91"/>
      <c r="AY93" s="91"/>
      <c r="AZ93" s="91"/>
      <c r="BA93" s="91"/>
      <c r="BB93" s="91"/>
      <c r="BC93" s="91"/>
      <c r="BD93" s="91"/>
      <c r="BE93" s="91"/>
      <c r="BF93" s="91"/>
      <c r="BG93" s="91"/>
      <c r="BH93" s="91"/>
      <c r="BI93" s="91"/>
      <c r="BJ93" s="91"/>
      <c r="BK93" s="91"/>
      <c r="BL93" s="84"/>
      <c r="BM93" s="84"/>
      <c r="BN93" s="84"/>
      <c r="BO93" s="84"/>
      <c r="BP93" s="84"/>
      <c r="BQ93" s="84"/>
      <c r="BR93" s="84"/>
      <c r="BS93" s="83"/>
      <c r="BT93" s="1"/>
      <c r="BU93" s="1"/>
      <c r="BV93" s="1"/>
      <c r="CA93" s="195" t="s">
        <v>761</v>
      </c>
      <c r="CB93" s="195" t="s">
        <v>242</v>
      </c>
      <c r="CC93" s="195" t="s">
        <v>243</v>
      </c>
      <c r="CD93" s="8" t="s">
        <v>231</v>
      </c>
      <c r="CE93" s="8" t="b">
        <v>0</v>
      </c>
      <c r="CF93" s="104"/>
      <c r="CG93" s="8">
        <f t="shared" si="8"/>
        <v>0</v>
      </c>
      <c r="CH93" s="169" t="str">
        <f>IF(AND(CG93=0,CG98=0),"No.13栄養指導未入力",IF(AND(CG93=1,CG94=0,CG95=0),"No.13個人集団未入力",""))</f>
        <v>No.13栄養指導未入力</v>
      </c>
      <c r="CI93" s="162" t="s">
        <v>751</v>
      </c>
      <c r="CJ93" s="104"/>
    </row>
    <row r="94" spans="1:88" ht="16.5" customHeight="1" x14ac:dyDescent="0.15">
      <c r="A94" s="653" t="s">
        <v>132</v>
      </c>
      <c r="B94" s="654"/>
      <c r="C94" s="400" t="s">
        <v>903</v>
      </c>
      <c r="D94" s="401"/>
      <c r="E94" s="401"/>
      <c r="F94" s="401"/>
      <c r="G94" s="401"/>
      <c r="H94" s="401"/>
      <c r="I94" s="401"/>
      <c r="J94" s="401"/>
      <c r="K94" s="371"/>
      <c r="L94" s="371"/>
      <c r="M94" s="371"/>
      <c r="N94" s="371"/>
      <c r="O94" s="371"/>
      <c r="P94" s="371"/>
      <c r="Q94" s="371"/>
      <c r="R94" s="371"/>
      <c r="S94" s="371"/>
      <c r="T94" s="371"/>
      <c r="U94" s="371"/>
      <c r="V94" s="371"/>
      <c r="W94" s="371"/>
      <c r="X94" s="371"/>
      <c r="Y94" s="371"/>
      <c r="Z94" s="371"/>
      <c r="AA94" s="371"/>
      <c r="AB94" s="371"/>
      <c r="AC94" s="371"/>
      <c r="AD94" s="371"/>
      <c r="AE94" s="371"/>
      <c r="AF94" s="371"/>
      <c r="AG94" s="371"/>
      <c r="AH94" s="371"/>
      <c r="AI94" s="371"/>
      <c r="AJ94" s="371"/>
      <c r="AK94" s="371"/>
      <c r="AL94" s="371"/>
      <c r="AM94" s="371"/>
      <c r="AN94" s="371"/>
      <c r="AO94" s="372"/>
      <c r="AQ94" s="176"/>
      <c r="AR94" s="92" t="str">
        <f>$CH$112</f>
        <v>No.15ﾏﾆｭｱﾙ未入力</v>
      </c>
      <c r="AS94" s="89"/>
      <c r="AT94" s="89"/>
      <c r="AU94" s="89"/>
      <c r="AV94" s="89"/>
      <c r="AW94" s="89"/>
      <c r="AX94" s="89"/>
      <c r="AY94" s="89"/>
      <c r="AZ94" s="89"/>
      <c r="BA94" s="89"/>
      <c r="BB94" s="89"/>
      <c r="BC94" s="89"/>
      <c r="BD94" s="89"/>
      <c r="BE94" s="89"/>
      <c r="BF94" s="89"/>
      <c r="BG94" s="89"/>
      <c r="BH94" s="168"/>
      <c r="BI94" s="89"/>
      <c r="BJ94" s="164"/>
      <c r="BK94" s="91"/>
      <c r="BL94" s="84"/>
      <c r="BM94" s="84"/>
      <c r="BN94" s="84"/>
      <c r="BO94" s="84"/>
      <c r="BP94" s="84"/>
      <c r="BQ94" s="84"/>
      <c r="BR94" s="84"/>
      <c r="BS94" s="83"/>
      <c r="BT94" s="1"/>
      <c r="BU94" s="1"/>
      <c r="BV94" s="1"/>
      <c r="CA94" s="154"/>
      <c r="CB94" s="154"/>
      <c r="CC94" s="154"/>
      <c r="CD94" s="8" t="s">
        <v>244</v>
      </c>
      <c r="CE94" s="8" t="b">
        <v>0</v>
      </c>
      <c r="CF94" s="104"/>
      <c r="CG94" s="8">
        <f t="shared" si="8"/>
        <v>0</v>
      </c>
      <c r="CH94" s="161" t="str">
        <f>IF(AND(CG98=1,OR(CG93=1,CG94=1,CG95=1)),"No.13 選択矛盾","")</f>
        <v/>
      </c>
      <c r="CI94" s="162" t="s">
        <v>751</v>
      </c>
      <c r="CJ94" s="104"/>
    </row>
    <row r="95" spans="1:88" ht="16.5" customHeight="1" x14ac:dyDescent="0.15">
      <c r="A95" s="655"/>
      <c r="B95" s="656"/>
      <c r="C95" s="389"/>
      <c r="D95" s="389" t="s">
        <v>133</v>
      </c>
      <c r="E95" s="389"/>
      <c r="F95" s="389"/>
      <c r="G95" s="389"/>
      <c r="H95" s="389"/>
      <c r="I95" s="389"/>
      <c r="J95" s="389"/>
      <c r="K95" s="389" t="s">
        <v>102</v>
      </c>
      <c r="L95" s="389" t="s">
        <v>40</v>
      </c>
      <c r="M95" s="389"/>
      <c r="N95" s="389" t="s">
        <v>103</v>
      </c>
      <c r="O95" s="389"/>
      <c r="P95" s="389"/>
      <c r="Q95" s="389" t="s">
        <v>120</v>
      </c>
      <c r="R95" s="389"/>
      <c r="S95" s="389"/>
      <c r="T95" s="389"/>
      <c r="U95" s="389" t="s">
        <v>102</v>
      </c>
      <c r="V95" s="389" t="s">
        <v>40</v>
      </c>
      <c r="W95" s="389"/>
      <c r="X95" s="389" t="s">
        <v>103</v>
      </c>
      <c r="Y95" s="389"/>
      <c r="Z95" s="389"/>
      <c r="AA95" s="389" t="s">
        <v>121</v>
      </c>
      <c r="AB95" s="389"/>
      <c r="AC95" s="389"/>
      <c r="AD95" s="389"/>
      <c r="AE95" s="389"/>
      <c r="AF95" s="389"/>
      <c r="AG95" s="389"/>
      <c r="AH95" s="389" t="s">
        <v>102</v>
      </c>
      <c r="AI95" s="389" t="s">
        <v>40</v>
      </c>
      <c r="AJ95" s="389"/>
      <c r="AK95" s="389" t="s">
        <v>103</v>
      </c>
      <c r="AL95" s="389"/>
      <c r="AM95" s="389"/>
      <c r="AN95" s="389"/>
      <c r="AO95" s="390"/>
      <c r="AQ95" s="165"/>
      <c r="AR95" s="87" t="str">
        <f>$CH$113</f>
        <v/>
      </c>
      <c r="AS95" s="91"/>
      <c r="AT95" s="91"/>
      <c r="AU95" s="91"/>
      <c r="AV95" s="91"/>
      <c r="AW95" s="91"/>
      <c r="AX95" s="91"/>
      <c r="AY95" s="91"/>
      <c r="AZ95" s="91"/>
      <c r="BA95" s="91"/>
      <c r="BB95" s="91"/>
      <c r="BC95" s="91"/>
      <c r="BD95" s="91"/>
      <c r="BE95" s="91"/>
      <c r="BF95" s="91"/>
      <c r="BG95" s="91"/>
      <c r="BH95" s="91"/>
      <c r="BI95" s="91"/>
      <c r="BJ95" s="97"/>
      <c r="BK95" s="91"/>
      <c r="BL95" s="91"/>
      <c r="BM95" s="91"/>
      <c r="BN95" s="91"/>
      <c r="BO95" s="91"/>
      <c r="BP95" s="91"/>
      <c r="BQ95" s="84"/>
      <c r="BR95" s="84"/>
      <c r="BS95" s="83"/>
      <c r="BT95" s="1"/>
      <c r="BU95" s="1"/>
      <c r="BV95" s="1"/>
      <c r="CA95" s="154"/>
      <c r="CB95" s="154"/>
      <c r="CC95" s="154"/>
      <c r="CD95" s="8" t="s">
        <v>245</v>
      </c>
      <c r="CE95" s="8" t="b">
        <v>0</v>
      </c>
      <c r="CF95" s="104"/>
      <c r="CG95" s="8">
        <f t="shared" si="8"/>
        <v>0</v>
      </c>
      <c r="CH95" s="205" t="str">
        <f>IF(AND(CG93=1,CG94=1,CG96=0),"No13.個人回数未入力","")</f>
        <v/>
      </c>
      <c r="CI95" s="162" t="s">
        <v>760</v>
      </c>
      <c r="CJ95" s="104"/>
    </row>
    <row r="96" spans="1:88" ht="16.5" customHeight="1" x14ac:dyDescent="0.15">
      <c r="A96" s="655"/>
      <c r="B96" s="656"/>
      <c r="C96" s="383" t="s">
        <v>904</v>
      </c>
      <c r="D96" s="402"/>
      <c r="E96" s="402"/>
      <c r="F96" s="402"/>
      <c r="G96" s="402"/>
      <c r="H96" s="402"/>
      <c r="I96" s="402"/>
      <c r="J96" s="402"/>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4"/>
      <c r="AQ96" s="176"/>
      <c r="AR96" s="89"/>
      <c r="AS96" s="89"/>
      <c r="AT96" s="89"/>
      <c r="AU96" s="89"/>
      <c r="AV96" s="89"/>
      <c r="AW96" s="89"/>
      <c r="AX96" s="89"/>
      <c r="AY96" s="89"/>
      <c r="AZ96" s="89"/>
      <c r="BA96" s="89"/>
      <c r="BB96" s="89"/>
      <c r="BC96" s="89"/>
      <c r="BD96" s="89"/>
      <c r="BE96" s="89"/>
      <c r="BF96" s="89"/>
      <c r="BG96" s="89"/>
      <c r="BH96" s="89"/>
      <c r="BI96" s="89"/>
      <c r="BJ96" s="164"/>
      <c r="BK96" s="166"/>
      <c r="BL96" s="84"/>
      <c r="BM96" s="84"/>
      <c r="BN96" s="84"/>
      <c r="BO96" s="84"/>
      <c r="BP96" s="84"/>
      <c r="BQ96" s="84"/>
      <c r="BR96" s="84"/>
      <c r="BS96" s="83"/>
      <c r="BT96" s="1"/>
      <c r="BU96" s="1"/>
      <c r="BV96" s="1"/>
      <c r="CA96" s="154"/>
      <c r="CB96" s="154"/>
      <c r="CC96" s="154"/>
      <c r="CD96" s="8" t="s">
        <v>247</v>
      </c>
      <c r="CE96" s="203" t="str">
        <f>IF(AB86="","FALSE","TRUE")</f>
        <v>FALSE</v>
      </c>
      <c r="CF96" s="104"/>
      <c r="CG96" s="8">
        <f>IF(CE96="TRUE",1,0)</f>
        <v>0</v>
      </c>
      <c r="CH96" s="161" t="str">
        <f>IF(AND(CG93=1,CG95=1,CG97=0),"No13.集団回数未入力","")</f>
        <v/>
      </c>
      <c r="CI96" s="162" t="s">
        <v>928</v>
      </c>
      <c r="CJ96" s="104"/>
    </row>
    <row r="97" spans="1:88" ht="16.5" customHeight="1" x14ac:dyDescent="0.15">
      <c r="A97" s="655"/>
      <c r="B97" s="656"/>
      <c r="C97" s="91"/>
      <c r="D97" s="666" t="s">
        <v>122</v>
      </c>
      <c r="E97" s="666"/>
      <c r="F97" s="666"/>
      <c r="G97" s="666"/>
      <c r="H97" s="666"/>
      <c r="I97" s="405" t="s">
        <v>123</v>
      </c>
      <c r="J97" s="405"/>
      <c r="K97" s="405"/>
      <c r="L97" s="405"/>
      <c r="M97" s="405"/>
      <c r="N97" s="406"/>
      <c r="O97" s="406" t="s">
        <v>102</v>
      </c>
      <c r="P97" s="406" t="s">
        <v>40</v>
      </c>
      <c r="Q97" s="406"/>
      <c r="R97" s="406" t="s">
        <v>164</v>
      </c>
      <c r="S97" s="406"/>
      <c r="T97" s="406"/>
      <c r="U97" s="669" t="s">
        <v>134</v>
      </c>
      <c r="V97" s="670"/>
      <c r="W97" s="670"/>
      <c r="X97" s="670"/>
      <c r="Y97" s="670"/>
      <c r="Z97" s="675" t="s">
        <v>124</v>
      </c>
      <c r="AA97" s="675"/>
      <c r="AB97" s="675"/>
      <c r="AC97" s="675"/>
      <c r="AD97" s="675"/>
      <c r="AE97" s="675"/>
      <c r="AF97" s="405"/>
      <c r="AG97" s="405" t="s">
        <v>102</v>
      </c>
      <c r="AH97" s="405" t="s">
        <v>155</v>
      </c>
      <c r="AI97" s="666" t="s">
        <v>905</v>
      </c>
      <c r="AJ97" s="666"/>
      <c r="AK97" s="677"/>
      <c r="AL97" s="677"/>
      <c r="AM97" s="382" t="s">
        <v>906</v>
      </c>
      <c r="AN97" s="407"/>
      <c r="AO97" s="408"/>
      <c r="AQ97" s="165"/>
      <c r="AR97" s="87" t="str">
        <f>$CH$118</f>
        <v>No.16水（調理用）未入力</v>
      </c>
      <c r="AS97" s="84"/>
      <c r="AT97" s="84"/>
      <c r="AU97" s="84"/>
      <c r="AV97" s="84"/>
      <c r="AW97" s="84"/>
      <c r="AX97" s="84"/>
      <c r="AY97" s="84"/>
      <c r="AZ97" s="91"/>
      <c r="BA97" s="87" t="str">
        <f>$CH$126</f>
        <v>No.16備蓄食品未入力</v>
      </c>
      <c r="BB97" s="1"/>
      <c r="BC97" s="1"/>
      <c r="BD97" s="84"/>
      <c r="BE97" s="84"/>
      <c r="BF97" s="84"/>
      <c r="BG97" s="84"/>
      <c r="BH97" s="84"/>
      <c r="BI97" s="84"/>
      <c r="BJ97" s="96"/>
      <c r="BK97" s="420"/>
      <c r="BL97" s="84"/>
      <c r="BM97" s="84"/>
      <c r="BN97" s="84"/>
      <c r="BO97" s="84"/>
      <c r="BP97" s="84"/>
      <c r="BQ97" s="84"/>
      <c r="BR97" s="84"/>
      <c r="BS97" s="83"/>
      <c r="BT97" s="1"/>
      <c r="BU97" s="1"/>
      <c r="BV97" s="1"/>
      <c r="CA97" s="154"/>
      <c r="CB97" s="154"/>
      <c r="CC97" s="154"/>
      <c r="CD97" s="8" t="s">
        <v>248</v>
      </c>
      <c r="CE97" s="203" t="str">
        <f>IF(AI86="","FALSE","TRUE")</f>
        <v>FALSE</v>
      </c>
      <c r="CF97" s="104"/>
      <c r="CG97" s="8">
        <f>IF(CE97="TRUE",1,0)</f>
        <v>0</v>
      </c>
      <c r="CH97" s="161"/>
      <c r="CI97" s="162"/>
      <c r="CJ97" s="104"/>
    </row>
    <row r="98" spans="1:88" ht="16.5" customHeight="1" x14ac:dyDescent="0.15">
      <c r="A98" s="655"/>
      <c r="B98" s="656"/>
      <c r="C98" s="91"/>
      <c r="D98" s="667"/>
      <c r="E98" s="667"/>
      <c r="F98" s="667"/>
      <c r="G98" s="667"/>
      <c r="H98" s="667"/>
      <c r="I98" s="405" t="s">
        <v>125</v>
      </c>
      <c r="J98" s="405"/>
      <c r="K98" s="405"/>
      <c r="L98" s="405"/>
      <c r="M98" s="405"/>
      <c r="N98" s="405"/>
      <c r="O98" s="405" t="s">
        <v>102</v>
      </c>
      <c r="P98" s="405" t="s">
        <v>40</v>
      </c>
      <c r="Q98" s="405"/>
      <c r="R98" s="406" t="s">
        <v>164</v>
      </c>
      <c r="S98" s="405"/>
      <c r="T98" s="405"/>
      <c r="U98" s="671"/>
      <c r="V98" s="672"/>
      <c r="W98" s="672"/>
      <c r="X98" s="672"/>
      <c r="Y98" s="672"/>
      <c r="Z98" s="676"/>
      <c r="AA98" s="676"/>
      <c r="AB98" s="676"/>
      <c r="AC98" s="676"/>
      <c r="AD98" s="676"/>
      <c r="AE98" s="676"/>
      <c r="AF98" s="406"/>
      <c r="AG98" s="406" t="s">
        <v>103</v>
      </c>
      <c r="AH98" s="406"/>
      <c r="AI98" s="409"/>
      <c r="AJ98" s="410" t="s">
        <v>880</v>
      </c>
      <c r="AK98" s="678"/>
      <c r="AL98" s="678"/>
      <c r="AM98" s="406" t="s">
        <v>907</v>
      </c>
      <c r="AN98" s="406"/>
      <c r="AO98" s="411"/>
      <c r="AQ98" s="165"/>
      <c r="AR98" s="87" t="str">
        <f>$CH$120</f>
        <v>No.16熱源未入力</v>
      </c>
      <c r="AS98" s="84"/>
      <c r="AT98" s="84"/>
      <c r="AU98" s="84"/>
      <c r="AV98" s="84"/>
      <c r="AW98" s="84"/>
      <c r="AX98" s="84"/>
      <c r="AY98" s="84"/>
      <c r="AZ98" s="91"/>
      <c r="BA98" s="87" t="str">
        <f>$CH$127</f>
        <v/>
      </c>
      <c r="BB98" s="1"/>
      <c r="BC98" s="1"/>
      <c r="BD98" s="84"/>
      <c r="BE98" s="84"/>
      <c r="BF98" s="84"/>
      <c r="BG98" s="84"/>
      <c r="BH98" s="84"/>
      <c r="BI98" s="84"/>
      <c r="BJ98" s="96"/>
      <c r="BK98" s="166"/>
      <c r="BL98" s="84"/>
      <c r="BM98" s="84"/>
      <c r="BN98" s="84"/>
      <c r="BO98" s="84"/>
      <c r="BP98" s="84"/>
      <c r="BQ98" s="84"/>
      <c r="BR98" s="84"/>
      <c r="BS98" s="83"/>
      <c r="BT98" s="1"/>
      <c r="BU98" s="1"/>
      <c r="BV98" s="1"/>
      <c r="CA98" s="154"/>
      <c r="CB98" s="154"/>
      <c r="CC98" s="199"/>
      <c r="CD98" s="8" t="s">
        <v>232</v>
      </c>
      <c r="CE98" s="8" t="b">
        <v>0</v>
      </c>
      <c r="CF98" s="104"/>
      <c r="CG98" s="8">
        <f t="shared" si="8"/>
        <v>0</v>
      </c>
      <c r="CH98" s="180"/>
      <c r="CI98" s="163"/>
      <c r="CJ98" s="104"/>
    </row>
    <row r="99" spans="1:88" ht="16.5" customHeight="1" x14ac:dyDescent="0.15">
      <c r="A99" s="655"/>
      <c r="B99" s="656"/>
      <c r="C99" s="91"/>
      <c r="D99" s="667"/>
      <c r="E99" s="667"/>
      <c r="F99" s="667"/>
      <c r="G99" s="667"/>
      <c r="H99" s="667"/>
      <c r="I99" s="405" t="s">
        <v>126</v>
      </c>
      <c r="J99" s="405"/>
      <c r="K99" s="405"/>
      <c r="L99" s="405"/>
      <c r="M99" s="405"/>
      <c r="N99" s="405"/>
      <c r="O99" s="405" t="s">
        <v>102</v>
      </c>
      <c r="P99" s="405" t="s">
        <v>40</v>
      </c>
      <c r="Q99" s="405"/>
      <c r="R99" s="406" t="s">
        <v>164</v>
      </c>
      <c r="S99" s="405"/>
      <c r="T99" s="405"/>
      <c r="U99" s="671"/>
      <c r="V99" s="672"/>
      <c r="W99" s="672"/>
      <c r="X99" s="672"/>
      <c r="Y99" s="672"/>
      <c r="Z99" s="405" t="s">
        <v>127</v>
      </c>
      <c r="AA99" s="405"/>
      <c r="AB99" s="405"/>
      <c r="AC99" s="405"/>
      <c r="AD99" s="405"/>
      <c r="AE99" s="405"/>
      <c r="AF99" s="405"/>
      <c r="AG99" s="405" t="s">
        <v>102</v>
      </c>
      <c r="AH99" s="405" t="s">
        <v>40</v>
      </c>
      <c r="AI99" s="405"/>
      <c r="AJ99" s="405" t="s">
        <v>164</v>
      </c>
      <c r="AK99" s="405"/>
      <c r="AL99" s="405"/>
      <c r="AM99" s="405"/>
      <c r="AN99" s="405"/>
      <c r="AO99" s="412"/>
      <c r="AQ99" s="165"/>
      <c r="AR99" s="87" t="str">
        <f>$CH$122</f>
        <v>No.16調理器具未入力</v>
      </c>
      <c r="AS99" s="84"/>
      <c r="AT99" s="84"/>
      <c r="AU99" s="84"/>
      <c r="AV99" s="84"/>
      <c r="AW99" s="84"/>
      <c r="AX99" s="84"/>
      <c r="AY99" s="84"/>
      <c r="AZ99" s="91"/>
      <c r="BA99" s="87" t="str">
        <f>$CH$128</f>
        <v>No.16非常献立未入力</v>
      </c>
      <c r="BB99" s="1"/>
      <c r="BC99" s="1"/>
      <c r="BD99" s="84"/>
      <c r="BE99" s="84"/>
      <c r="BF99" s="84"/>
      <c r="BG99" s="84"/>
      <c r="BH99" s="84"/>
      <c r="BI99" s="84"/>
      <c r="BJ99" s="96"/>
      <c r="BK99" s="91"/>
      <c r="BL99" s="1"/>
      <c r="BM99" s="1"/>
      <c r="BN99" s="1"/>
      <c r="BO99" s="1"/>
      <c r="BP99" s="1"/>
      <c r="BQ99" s="1"/>
      <c r="BR99" s="1"/>
      <c r="BS99" s="1"/>
      <c r="BT99" s="1"/>
      <c r="CA99" s="154"/>
      <c r="CB99" s="154"/>
      <c r="CC99" s="195" t="s">
        <v>246</v>
      </c>
      <c r="CD99" s="8" t="s">
        <v>231</v>
      </c>
      <c r="CE99" s="8" t="b">
        <v>0</v>
      </c>
      <c r="CF99" s="104"/>
      <c r="CG99" s="8">
        <f t="shared" si="8"/>
        <v>0</v>
      </c>
      <c r="CH99" s="169" t="str">
        <f>IF(AND(CG99=0,CG106=0),"No.13情報提供未入力",IF(AND(CG99=1,SUM(CG100:CG105)=0),"No.13情報提供内容未入力",IF(AND(CG99=1,CG105=1,AC90=""),"No.13その他内容未入力","")))</f>
        <v>No.13情報提供未入力</v>
      </c>
      <c r="CI99" s="162" t="s">
        <v>751</v>
      </c>
      <c r="CJ99" s="104"/>
    </row>
    <row r="100" spans="1:88" ht="16.5" customHeight="1" x14ac:dyDescent="0.15">
      <c r="A100" s="655"/>
      <c r="B100" s="656"/>
      <c r="C100" s="91"/>
      <c r="D100" s="667"/>
      <c r="E100" s="667"/>
      <c r="F100" s="667"/>
      <c r="G100" s="667"/>
      <c r="H100" s="667"/>
      <c r="I100" s="405" t="s">
        <v>128</v>
      </c>
      <c r="J100" s="405"/>
      <c r="K100" s="405"/>
      <c r="L100" s="405"/>
      <c r="M100" s="405"/>
      <c r="N100" s="405"/>
      <c r="O100" s="405" t="s">
        <v>102</v>
      </c>
      <c r="P100" s="405" t="s">
        <v>40</v>
      </c>
      <c r="Q100" s="405"/>
      <c r="R100" s="406" t="s">
        <v>164</v>
      </c>
      <c r="S100" s="405"/>
      <c r="T100" s="405"/>
      <c r="U100" s="671"/>
      <c r="V100" s="672"/>
      <c r="W100" s="672"/>
      <c r="X100" s="672"/>
      <c r="Y100" s="672"/>
      <c r="Z100" s="405" t="s">
        <v>129</v>
      </c>
      <c r="AA100" s="405"/>
      <c r="AB100" s="405"/>
      <c r="AC100" s="405"/>
      <c r="AD100" s="405"/>
      <c r="AE100" s="405"/>
      <c r="AF100" s="405"/>
      <c r="AG100" s="405" t="s">
        <v>102</v>
      </c>
      <c r="AH100" s="405" t="s">
        <v>40</v>
      </c>
      <c r="AI100" s="405"/>
      <c r="AJ100" s="405" t="s">
        <v>164</v>
      </c>
      <c r="AK100" s="405"/>
      <c r="AL100" s="405"/>
      <c r="AM100" s="405"/>
      <c r="AN100" s="405"/>
      <c r="AO100" s="412"/>
      <c r="AQ100" s="165"/>
      <c r="AR100" s="87" t="str">
        <f>$CH$124</f>
        <v>No.16食器等未入力</v>
      </c>
      <c r="AS100" s="84"/>
      <c r="AT100" s="84"/>
      <c r="AU100" s="84"/>
      <c r="AV100" s="84"/>
      <c r="AW100" s="84"/>
      <c r="AX100" s="84"/>
      <c r="AY100" s="84"/>
      <c r="AZ100" s="91"/>
      <c r="BA100" s="87" t="str">
        <f>$CH$130</f>
        <v>No.16リスト未入力</v>
      </c>
      <c r="BB100" s="1"/>
      <c r="BC100" s="1"/>
      <c r="BD100" s="84"/>
      <c r="BE100" s="84"/>
      <c r="BF100" s="84"/>
      <c r="BG100" s="84"/>
      <c r="BH100" s="84"/>
      <c r="BI100" s="84"/>
      <c r="BJ100" s="96"/>
      <c r="BK100" s="91"/>
      <c r="CA100" s="154"/>
      <c r="CB100" s="154"/>
      <c r="CC100" s="154"/>
      <c r="CD100" s="8" t="s">
        <v>249</v>
      </c>
      <c r="CE100" s="8" t="b">
        <v>0</v>
      </c>
      <c r="CF100" s="104"/>
      <c r="CG100" s="8">
        <f t="shared" si="8"/>
        <v>0</v>
      </c>
      <c r="CH100" s="161" t="str">
        <f>IF(AND(CG106=1,SUM(CG99:CG105)&gt;=1),"No.13選択矛盾","")</f>
        <v/>
      </c>
      <c r="CI100" s="162" t="s">
        <v>751</v>
      </c>
      <c r="CJ100" s="104"/>
    </row>
    <row r="101" spans="1:88" ht="16.5" customHeight="1" thickBot="1" x14ac:dyDescent="0.2">
      <c r="A101" s="657"/>
      <c r="B101" s="658"/>
      <c r="C101" s="385"/>
      <c r="D101" s="668"/>
      <c r="E101" s="668"/>
      <c r="F101" s="668"/>
      <c r="G101" s="668"/>
      <c r="H101" s="668"/>
      <c r="I101" s="375"/>
      <c r="J101" s="375"/>
      <c r="K101" s="375"/>
      <c r="L101" s="375"/>
      <c r="M101" s="375"/>
      <c r="N101" s="375"/>
      <c r="O101" s="375"/>
      <c r="P101" s="375"/>
      <c r="Q101" s="375"/>
      <c r="R101" s="375"/>
      <c r="S101" s="375"/>
      <c r="T101" s="375"/>
      <c r="U101" s="673"/>
      <c r="V101" s="674"/>
      <c r="W101" s="674"/>
      <c r="X101" s="674"/>
      <c r="Y101" s="674"/>
      <c r="Z101" s="375" t="s">
        <v>130</v>
      </c>
      <c r="AA101" s="375"/>
      <c r="AB101" s="375"/>
      <c r="AC101" s="375"/>
      <c r="AD101" s="375"/>
      <c r="AE101" s="375"/>
      <c r="AF101" s="375"/>
      <c r="AG101" s="375" t="s">
        <v>102</v>
      </c>
      <c r="AH101" s="375" t="s">
        <v>40</v>
      </c>
      <c r="AI101" s="375"/>
      <c r="AJ101" s="375" t="s">
        <v>164</v>
      </c>
      <c r="AK101" s="375"/>
      <c r="AL101" s="375"/>
      <c r="AM101" s="375"/>
      <c r="AN101" s="375"/>
      <c r="AO101" s="376"/>
      <c r="AQ101" s="177"/>
      <c r="AR101" s="88"/>
      <c r="AS101" s="88"/>
      <c r="AT101" s="88"/>
      <c r="AU101" s="88"/>
      <c r="AV101" s="88"/>
      <c r="AW101" s="88"/>
      <c r="AX101" s="88"/>
      <c r="AY101" s="88"/>
      <c r="AZ101" s="90"/>
      <c r="BA101" s="93" t="str">
        <f>CH132</f>
        <v>No.16保管場所周知未入力</v>
      </c>
      <c r="BB101" s="170"/>
      <c r="BC101" s="170"/>
      <c r="BD101" s="88"/>
      <c r="BE101" s="88"/>
      <c r="BF101" s="88"/>
      <c r="BG101" s="88"/>
      <c r="BH101" s="88"/>
      <c r="BI101" s="88"/>
      <c r="BJ101" s="98"/>
      <c r="BK101" s="91"/>
      <c r="CA101" s="154"/>
      <c r="CB101" s="154"/>
      <c r="CC101" s="154"/>
      <c r="CD101" s="8" t="s">
        <v>250</v>
      </c>
      <c r="CE101" s="8" t="b">
        <v>0</v>
      </c>
      <c r="CF101" s="104"/>
      <c r="CG101" s="8">
        <f t="shared" si="8"/>
        <v>0</v>
      </c>
      <c r="CH101" s="205"/>
      <c r="CI101" s="162"/>
      <c r="CJ101" s="104"/>
    </row>
    <row r="102" spans="1:88" ht="16.5" customHeight="1" x14ac:dyDescent="0.15">
      <c r="A102" s="639" t="s">
        <v>143</v>
      </c>
      <c r="B102" s="640"/>
      <c r="C102" s="645" t="s">
        <v>908</v>
      </c>
      <c r="D102" s="646"/>
      <c r="E102" s="646"/>
      <c r="F102" s="646"/>
      <c r="G102" s="646"/>
      <c r="H102" s="646"/>
      <c r="I102" s="646"/>
      <c r="J102" s="646"/>
      <c r="K102" s="371"/>
      <c r="L102" s="371"/>
      <c r="M102" s="371" t="s">
        <v>144</v>
      </c>
      <c r="N102" s="371"/>
      <c r="O102" s="371"/>
      <c r="P102" s="371"/>
      <c r="Q102" s="371"/>
      <c r="R102" s="371" t="s">
        <v>90</v>
      </c>
      <c r="S102" s="371"/>
      <c r="T102" s="371"/>
      <c r="U102" s="371" t="s">
        <v>157</v>
      </c>
      <c r="V102" s="371"/>
      <c r="W102" s="371"/>
      <c r="X102" s="371"/>
      <c r="Y102" s="371"/>
      <c r="Z102" s="371" t="s">
        <v>158</v>
      </c>
      <c r="AA102" s="371"/>
      <c r="AB102" s="371"/>
      <c r="AC102" s="371"/>
      <c r="AD102" s="371"/>
      <c r="AE102" s="371"/>
      <c r="AF102" s="371" t="s">
        <v>145</v>
      </c>
      <c r="AG102" s="371"/>
      <c r="AH102" s="371"/>
      <c r="AI102" s="371"/>
      <c r="AJ102" s="371" t="s">
        <v>102</v>
      </c>
      <c r="AK102" s="371" t="s">
        <v>40</v>
      </c>
      <c r="AL102" s="371"/>
      <c r="AM102" s="371" t="s">
        <v>164</v>
      </c>
      <c r="AN102" s="371"/>
      <c r="AO102" s="372"/>
      <c r="AQ102" s="176"/>
      <c r="AR102" s="92" t="str">
        <f>$CH$134</f>
        <v>No.17会議未入力</v>
      </c>
      <c r="AS102" s="89"/>
      <c r="AT102" s="89"/>
      <c r="AU102" s="89"/>
      <c r="AV102" s="89"/>
      <c r="AW102" s="89"/>
      <c r="AX102" s="89"/>
      <c r="AY102" s="89"/>
      <c r="AZ102" s="89"/>
      <c r="BA102" s="89" t="str">
        <f>$CH$135</f>
        <v/>
      </c>
      <c r="BB102" s="89"/>
      <c r="BC102" s="89"/>
      <c r="BD102" s="89"/>
      <c r="BE102" s="89"/>
      <c r="BF102" s="89"/>
      <c r="BG102" s="89"/>
      <c r="BH102" s="89"/>
      <c r="BI102" s="89"/>
      <c r="BJ102" s="164"/>
      <c r="BK102" s="91"/>
      <c r="CA102" s="154"/>
      <c r="CB102" s="154"/>
      <c r="CC102" s="154"/>
      <c r="CD102" s="8" t="s">
        <v>251</v>
      </c>
      <c r="CE102" s="8" t="b">
        <v>0</v>
      </c>
      <c r="CF102" s="104"/>
      <c r="CG102" s="8">
        <f t="shared" si="8"/>
        <v>0</v>
      </c>
      <c r="CH102" s="161"/>
      <c r="CI102" s="162"/>
      <c r="CJ102" s="104"/>
    </row>
    <row r="103" spans="1:88" ht="16.5" customHeight="1" x14ac:dyDescent="0.15">
      <c r="A103" s="641"/>
      <c r="B103" s="642"/>
      <c r="C103" s="647"/>
      <c r="D103" s="648"/>
      <c r="E103" s="648"/>
      <c r="F103" s="648"/>
      <c r="G103" s="648"/>
      <c r="H103" s="648"/>
      <c r="I103" s="648"/>
      <c r="J103" s="648"/>
      <c r="K103" s="389"/>
      <c r="L103" s="389"/>
      <c r="M103" s="389" t="s">
        <v>135</v>
      </c>
      <c r="N103" s="389"/>
      <c r="O103" s="389"/>
      <c r="P103" s="389"/>
      <c r="Q103" s="389"/>
      <c r="R103" s="389"/>
      <c r="S103" s="389"/>
      <c r="T103" s="389"/>
      <c r="U103" s="389"/>
      <c r="V103" s="389"/>
      <c r="W103" s="389"/>
      <c r="X103" s="389"/>
      <c r="Y103" s="389"/>
      <c r="Z103" s="389"/>
      <c r="AA103" s="389"/>
      <c r="AB103" s="389"/>
      <c r="AC103" s="389"/>
      <c r="AD103" s="389"/>
      <c r="AE103" s="389"/>
      <c r="AF103" s="389"/>
      <c r="AG103" s="389"/>
      <c r="AH103" s="389"/>
      <c r="AI103" s="389"/>
      <c r="AJ103" s="389"/>
      <c r="AK103" s="389"/>
      <c r="AL103" s="389"/>
      <c r="AM103" s="389"/>
      <c r="AN103" s="389"/>
      <c r="AO103" s="390"/>
      <c r="AQ103" s="177"/>
      <c r="AR103" s="90" t="str">
        <f>$CH$136</f>
        <v/>
      </c>
      <c r="AS103" s="90"/>
      <c r="AT103" s="90"/>
      <c r="AU103" s="90"/>
      <c r="AV103" s="90"/>
      <c r="AW103" s="90"/>
      <c r="AX103" s="90"/>
      <c r="AY103" s="90"/>
      <c r="AZ103" s="90"/>
      <c r="BA103" s="90"/>
      <c r="BB103" s="90"/>
      <c r="BC103" s="90"/>
      <c r="BD103" s="90"/>
      <c r="BE103" s="90"/>
      <c r="BF103" s="90"/>
      <c r="BG103" s="90"/>
      <c r="BH103" s="90"/>
      <c r="BI103" s="167"/>
      <c r="BJ103" s="99"/>
      <c r="BK103" s="91"/>
      <c r="CA103" s="154"/>
      <c r="CB103" s="154"/>
      <c r="CC103" s="154"/>
      <c r="CD103" s="8" t="s">
        <v>252</v>
      </c>
      <c r="CE103" s="8" t="b">
        <v>0</v>
      </c>
      <c r="CF103" s="104"/>
      <c r="CG103" s="8">
        <f t="shared" si="8"/>
        <v>0</v>
      </c>
      <c r="CH103" s="161"/>
      <c r="CI103" s="162"/>
      <c r="CJ103" s="104"/>
    </row>
    <row r="104" spans="1:88" ht="16.5" customHeight="1" x14ac:dyDescent="0.15">
      <c r="A104" s="641"/>
      <c r="B104" s="642"/>
      <c r="C104" s="649" t="s">
        <v>909</v>
      </c>
      <c r="D104" s="650"/>
      <c r="E104" s="650"/>
      <c r="F104" s="650"/>
      <c r="G104" s="650"/>
      <c r="H104" s="650"/>
      <c r="I104" s="650"/>
      <c r="J104" s="650"/>
      <c r="K104" s="377"/>
      <c r="L104" s="377"/>
      <c r="M104" s="377" t="s">
        <v>136</v>
      </c>
      <c r="N104" s="377"/>
      <c r="O104" s="377"/>
      <c r="P104" s="377"/>
      <c r="Q104" s="377"/>
      <c r="R104" s="377" t="s">
        <v>137</v>
      </c>
      <c r="S104" s="377"/>
      <c r="T104" s="377"/>
      <c r="U104" s="377"/>
      <c r="V104" s="377"/>
      <c r="W104" s="377"/>
      <c r="X104" s="377" t="s">
        <v>59</v>
      </c>
      <c r="Y104" s="377"/>
      <c r="Z104" s="377"/>
      <c r="AA104" s="377"/>
      <c r="AB104" s="377"/>
      <c r="AC104" s="377"/>
      <c r="AD104" s="377"/>
      <c r="AE104" s="377"/>
      <c r="AF104" s="377"/>
      <c r="AG104" s="377" t="s">
        <v>138</v>
      </c>
      <c r="AH104" s="377"/>
      <c r="AI104" s="377"/>
      <c r="AJ104" s="377"/>
      <c r="AK104" s="377"/>
      <c r="AL104" s="377"/>
      <c r="AM104" s="377"/>
      <c r="AN104" s="377"/>
      <c r="AO104" s="378"/>
      <c r="AQ104" s="176"/>
      <c r="AR104" s="92" t="str">
        <f>$CH$140</f>
        <v/>
      </c>
      <c r="AS104" s="89"/>
      <c r="AT104" s="89"/>
      <c r="AU104" s="89"/>
      <c r="AV104" s="89"/>
      <c r="AW104" s="89"/>
      <c r="AX104" s="89"/>
      <c r="AY104" s="89"/>
      <c r="AZ104" s="89"/>
      <c r="BA104" s="89"/>
      <c r="BB104" s="89"/>
      <c r="BC104" s="89"/>
      <c r="BD104" s="89"/>
      <c r="BE104" s="89"/>
      <c r="BF104" s="89"/>
      <c r="BG104" s="89"/>
      <c r="BH104" s="89"/>
      <c r="BI104" s="89"/>
      <c r="BJ104" s="164"/>
      <c r="BK104" s="91"/>
      <c r="CA104" s="154"/>
      <c r="CB104" s="154"/>
      <c r="CC104" s="154"/>
      <c r="CD104" s="8" t="s">
        <v>253</v>
      </c>
      <c r="CE104" s="8" t="b">
        <v>0</v>
      </c>
      <c r="CF104" s="104"/>
      <c r="CG104" s="8">
        <f t="shared" si="8"/>
        <v>0</v>
      </c>
      <c r="CH104" s="161"/>
      <c r="CI104" s="162"/>
      <c r="CJ104" s="104"/>
    </row>
    <row r="105" spans="1:88" ht="16.5" customHeight="1" thickBot="1" x14ac:dyDescent="0.2">
      <c r="A105" s="643"/>
      <c r="B105" s="644"/>
      <c r="C105" s="651"/>
      <c r="D105" s="651"/>
      <c r="E105" s="651"/>
      <c r="F105" s="651"/>
      <c r="G105" s="651"/>
      <c r="H105" s="651"/>
      <c r="I105" s="651"/>
      <c r="J105" s="651"/>
      <c r="K105" s="375"/>
      <c r="L105" s="375"/>
      <c r="M105" s="375" t="s">
        <v>139</v>
      </c>
      <c r="N105" s="375"/>
      <c r="O105" s="375"/>
      <c r="P105" s="375"/>
      <c r="Q105" s="375"/>
      <c r="R105" s="375"/>
      <c r="S105" s="375" t="s">
        <v>140</v>
      </c>
      <c r="T105" s="375"/>
      <c r="U105" s="375"/>
      <c r="V105" s="375"/>
      <c r="W105" s="375"/>
      <c r="X105" s="375" t="s">
        <v>141</v>
      </c>
      <c r="Y105" s="375"/>
      <c r="Z105" s="375"/>
      <c r="AA105" s="375"/>
      <c r="AB105" s="375"/>
      <c r="AC105" s="375"/>
      <c r="AD105" s="375"/>
      <c r="AE105" s="375"/>
      <c r="AF105" s="375" t="s">
        <v>86</v>
      </c>
      <c r="AG105" s="375"/>
      <c r="AH105" s="375"/>
      <c r="AI105" s="652"/>
      <c r="AJ105" s="652"/>
      <c r="AK105" s="652"/>
      <c r="AL105" s="652"/>
      <c r="AM105" s="652"/>
      <c r="AN105" s="652"/>
      <c r="AO105" s="376" t="s">
        <v>156</v>
      </c>
      <c r="AQ105" s="177"/>
      <c r="AR105" s="93" t="str">
        <f>$CH$141</f>
        <v/>
      </c>
      <c r="AS105" s="90"/>
      <c r="AT105" s="90"/>
      <c r="AU105" s="90"/>
      <c r="AV105" s="90"/>
      <c r="AW105" s="90"/>
      <c r="AX105" s="90"/>
      <c r="AY105" s="90"/>
      <c r="AZ105" s="90"/>
      <c r="BA105" s="90" t="str">
        <f>$CH$142</f>
        <v/>
      </c>
      <c r="BB105" s="90"/>
      <c r="BC105" s="90"/>
      <c r="BD105" s="90"/>
      <c r="BE105" s="90"/>
      <c r="BF105" s="90"/>
      <c r="BG105" s="90"/>
      <c r="BH105" s="90"/>
      <c r="BI105" s="90"/>
      <c r="BJ105" s="99"/>
      <c r="BK105" s="91"/>
      <c r="CA105" s="154"/>
      <c r="CB105" s="154"/>
      <c r="CC105" s="154"/>
      <c r="CD105" s="8" t="s">
        <v>254</v>
      </c>
      <c r="CE105" s="8" t="b">
        <v>0</v>
      </c>
      <c r="CF105" s="104"/>
      <c r="CG105" s="8">
        <f t="shared" si="8"/>
        <v>0</v>
      </c>
      <c r="CH105" s="161"/>
      <c r="CI105" s="162"/>
      <c r="CJ105" s="104"/>
    </row>
    <row r="106" spans="1:88" ht="16.5" customHeight="1" x14ac:dyDescent="0.15">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Q106" s="91"/>
      <c r="AR106" s="91"/>
      <c r="AS106" s="91"/>
      <c r="AT106" s="91"/>
      <c r="AU106" s="91"/>
      <c r="AV106" s="91"/>
      <c r="AW106" s="91"/>
      <c r="AX106" s="91"/>
      <c r="AY106" s="91"/>
      <c r="AZ106" s="166"/>
      <c r="BA106" s="91"/>
      <c r="BB106" s="91"/>
      <c r="BC106" s="91"/>
      <c r="BD106" s="91"/>
      <c r="BE106" s="91"/>
      <c r="BF106" s="91"/>
      <c r="BG106" s="91"/>
      <c r="BH106" s="91"/>
      <c r="BI106" s="91"/>
      <c r="BJ106" s="91"/>
      <c r="BK106" s="91"/>
      <c r="CA106" s="199"/>
      <c r="CB106" s="199"/>
      <c r="CC106" s="199"/>
      <c r="CD106" s="8" t="s">
        <v>232</v>
      </c>
      <c r="CE106" s="8" t="b">
        <v>0</v>
      </c>
      <c r="CF106" s="104"/>
      <c r="CG106" s="8">
        <f t="shared" si="8"/>
        <v>0</v>
      </c>
      <c r="CH106" s="180"/>
      <c r="CI106" s="163"/>
      <c r="CJ106" s="104"/>
    </row>
    <row r="107" spans="1:88" ht="16.5" customHeight="1" thickBot="1" x14ac:dyDescent="0.2">
      <c r="A107" s="413" t="s">
        <v>910</v>
      </c>
      <c r="B107" s="237"/>
      <c r="C107" s="237"/>
      <c r="D107" s="237"/>
      <c r="E107" s="237"/>
      <c r="F107" s="237"/>
      <c r="G107" s="237"/>
      <c r="H107" s="237"/>
      <c r="I107" s="237"/>
      <c r="J107" s="237"/>
      <c r="K107" s="237"/>
      <c r="L107" s="237"/>
      <c r="M107" s="237"/>
      <c r="N107" s="237"/>
      <c r="O107" s="237"/>
      <c r="P107" s="237"/>
      <c r="Q107" s="237"/>
      <c r="R107" s="237"/>
      <c r="S107" s="237"/>
      <c r="T107" s="237"/>
      <c r="U107" s="237"/>
      <c r="V107" s="286"/>
      <c r="W107" s="286"/>
      <c r="X107" s="286"/>
      <c r="Y107" s="286"/>
      <c r="Z107" s="286"/>
      <c r="AA107" s="286"/>
      <c r="AB107" s="286"/>
      <c r="AC107" s="286"/>
      <c r="AD107" s="286"/>
      <c r="AE107" s="286"/>
      <c r="AF107" s="286"/>
      <c r="AG107" s="286"/>
      <c r="AH107" s="286"/>
      <c r="AI107" s="286"/>
      <c r="AJ107" s="286"/>
      <c r="AK107" s="286"/>
      <c r="AL107" s="286"/>
      <c r="AM107" s="286"/>
      <c r="AN107" s="286"/>
      <c r="AO107" s="286"/>
      <c r="AQ107" s="91"/>
      <c r="AR107" s="91"/>
      <c r="AS107" s="91"/>
      <c r="AT107" s="91"/>
      <c r="AU107" s="91"/>
      <c r="AV107" s="91"/>
      <c r="AW107" s="91"/>
      <c r="AX107" s="91"/>
      <c r="AY107" s="91"/>
      <c r="AZ107" s="91"/>
      <c r="BA107" s="91"/>
      <c r="BB107" s="91"/>
      <c r="BC107" s="91"/>
      <c r="BD107" s="91"/>
      <c r="BE107" s="91"/>
      <c r="BF107" s="91"/>
      <c r="BG107" s="91"/>
      <c r="BH107" s="91"/>
      <c r="BI107" s="91"/>
      <c r="BJ107" s="91"/>
      <c r="BK107" s="91"/>
      <c r="CA107" s="195" t="s">
        <v>234</v>
      </c>
      <c r="CB107" s="195" t="s">
        <v>257</v>
      </c>
      <c r="CC107" s="104" t="s">
        <v>258</v>
      </c>
      <c r="CD107" s="8" t="s">
        <v>231</v>
      </c>
      <c r="CE107" s="8" t="b">
        <v>0</v>
      </c>
      <c r="CF107" s="104"/>
      <c r="CG107" s="8">
        <f t="shared" si="8"/>
        <v>0</v>
      </c>
      <c r="CH107" s="169" t="str">
        <f>IF(AND(CG107=0,CG108=0),"No.14業務委託未入力",IF(AND(CG107=1,CG109=0,CG110=0),"No.14契約書未入力",""))</f>
        <v>No.14業務委託未入力</v>
      </c>
      <c r="CI107" s="162" t="s">
        <v>751</v>
      </c>
      <c r="CJ107" s="104"/>
    </row>
    <row r="108" spans="1:88" ht="16.5" customHeight="1" x14ac:dyDescent="0.15">
      <c r="A108" s="607" t="s">
        <v>711</v>
      </c>
      <c r="B108" s="599"/>
      <c r="C108" s="599"/>
      <c r="D108" s="599"/>
      <c r="E108" s="599"/>
      <c r="F108" s="599"/>
      <c r="G108" s="599"/>
      <c r="H108" s="599"/>
      <c r="I108" s="599"/>
      <c r="J108" s="599"/>
      <c r="K108" s="599"/>
      <c r="L108" s="599"/>
      <c r="M108" s="598" t="s">
        <v>712</v>
      </c>
      <c r="N108" s="599"/>
      <c r="O108" s="599"/>
      <c r="P108" s="599"/>
      <c r="Q108" s="600"/>
      <c r="R108" s="144"/>
      <c r="S108" s="958" t="s">
        <v>773</v>
      </c>
      <c r="T108" s="959"/>
      <c r="U108" s="959"/>
      <c r="V108" s="959"/>
      <c r="W108" s="959"/>
      <c r="X108" s="959"/>
      <c r="Y108" s="959"/>
      <c r="Z108" s="960"/>
      <c r="AA108" s="286"/>
      <c r="AB108" s="286"/>
      <c r="AC108" s="286"/>
      <c r="AD108" s="286"/>
      <c r="AE108" s="286"/>
      <c r="AF108" s="286"/>
      <c r="AG108" s="286"/>
      <c r="AH108" s="286"/>
      <c r="AI108" s="286"/>
      <c r="AJ108" s="286"/>
      <c r="AK108" s="286"/>
      <c r="AL108" s="286"/>
      <c r="AM108" s="286"/>
      <c r="AN108" s="286"/>
      <c r="AO108" s="286"/>
      <c r="AQ108" s="176"/>
      <c r="AR108" s="92" t="str">
        <f>$CH$148</f>
        <v>No.19給食数未入力</v>
      </c>
      <c r="AS108" s="89"/>
      <c r="AT108" s="89"/>
      <c r="AU108" s="89"/>
      <c r="AV108" s="89"/>
      <c r="AW108" s="89"/>
      <c r="AX108" s="89"/>
      <c r="AY108" s="89"/>
      <c r="AZ108" s="89"/>
      <c r="BA108" s="89"/>
      <c r="BB108" s="168"/>
      <c r="BC108" s="168"/>
      <c r="BD108" s="89"/>
      <c r="BE108" s="89"/>
      <c r="BF108" s="89"/>
      <c r="BG108" s="89"/>
      <c r="BH108" s="89"/>
      <c r="BI108" s="89"/>
      <c r="BJ108" s="164"/>
      <c r="BK108" s="91"/>
      <c r="CA108" s="154"/>
      <c r="CB108" s="154"/>
      <c r="CC108" s="104"/>
      <c r="CD108" s="8" t="s">
        <v>259</v>
      </c>
      <c r="CE108" s="8" t="b">
        <v>0</v>
      </c>
      <c r="CF108" s="104"/>
      <c r="CG108" s="8">
        <f t="shared" si="8"/>
        <v>0</v>
      </c>
      <c r="CH108" s="161" t="str">
        <f>IF(AND(CG108=1,OR(CG107=1,CG109=1,CG110=1,CG111=1)),"No.14選択矛盾",IF(AND(CG107=1,CG111=0),"No.14委託事業者未入力",""))</f>
        <v/>
      </c>
      <c r="CI108" s="162" t="s">
        <v>751</v>
      </c>
      <c r="CJ108" s="104"/>
    </row>
    <row r="109" spans="1:88" ht="16.5" customHeight="1" x14ac:dyDescent="0.15">
      <c r="A109" s="608" t="s">
        <v>713</v>
      </c>
      <c r="B109" s="609"/>
      <c r="C109" s="609"/>
      <c r="D109" s="610"/>
      <c r="E109" s="617" t="s">
        <v>714</v>
      </c>
      <c r="F109" s="618"/>
      <c r="G109" s="618"/>
      <c r="H109" s="618"/>
      <c r="I109" s="618"/>
      <c r="J109" s="618"/>
      <c r="K109" s="618"/>
      <c r="L109" s="618"/>
      <c r="M109" s="596"/>
      <c r="N109" s="597"/>
      <c r="O109" s="597"/>
      <c r="P109" s="597"/>
      <c r="Q109" s="147" t="s">
        <v>726</v>
      </c>
      <c r="R109" s="145"/>
      <c r="S109" s="961"/>
      <c r="T109" s="962"/>
      <c r="U109" s="962"/>
      <c r="V109" s="963"/>
      <c r="W109" s="715" t="s">
        <v>774</v>
      </c>
      <c r="X109" s="624"/>
      <c r="Y109" s="624"/>
      <c r="Z109" s="964"/>
      <c r="AA109" s="286"/>
      <c r="AB109" s="286"/>
      <c r="AC109" s="286"/>
      <c r="AD109" s="286"/>
      <c r="AE109" s="286"/>
      <c r="AF109" s="286"/>
      <c r="AG109" s="286"/>
      <c r="AH109" s="286"/>
      <c r="AI109" s="286"/>
      <c r="AJ109" s="286"/>
      <c r="AK109" s="286"/>
      <c r="AL109" s="286"/>
      <c r="AM109" s="286"/>
      <c r="AN109" s="286"/>
      <c r="AO109" s="286"/>
      <c r="AQ109" s="165"/>
      <c r="AR109" s="87" t="str">
        <f>$CH$149</f>
        <v>No.19届出食数数未入力</v>
      </c>
      <c r="AS109" s="91"/>
      <c r="AT109" s="91"/>
      <c r="AU109" s="91"/>
      <c r="AV109" s="91"/>
      <c r="AW109" s="91"/>
      <c r="AX109" s="91"/>
      <c r="AY109" s="91"/>
      <c r="AZ109" s="91"/>
      <c r="BA109" s="91"/>
      <c r="BB109" s="166"/>
      <c r="BC109" s="166"/>
      <c r="BD109" s="91"/>
      <c r="BE109" s="91"/>
      <c r="BF109" s="91"/>
      <c r="BG109" s="91"/>
      <c r="BH109" s="91"/>
      <c r="BI109" s="91"/>
      <c r="BJ109" s="97"/>
      <c r="BK109" s="91"/>
      <c r="CA109" s="154"/>
      <c r="CB109" s="154"/>
      <c r="CC109" s="195" t="s">
        <v>260</v>
      </c>
      <c r="CD109" s="8" t="s">
        <v>231</v>
      </c>
      <c r="CE109" s="8" t="b">
        <v>0</v>
      </c>
      <c r="CF109" s="104"/>
      <c r="CG109" s="8">
        <f t="shared" si="8"/>
        <v>0</v>
      </c>
      <c r="CH109" s="205" t="str">
        <f>IF(AND(CG109=1,CG110=1),"No.14契約書選択矛盾","")</f>
        <v/>
      </c>
      <c r="CI109" s="162" t="s">
        <v>929</v>
      </c>
      <c r="CJ109" s="104"/>
    </row>
    <row r="110" spans="1:88" ht="16.5" customHeight="1" x14ac:dyDescent="0.15">
      <c r="A110" s="611"/>
      <c r="B110" s="612"/>
      <c r="C110" s="612"/>
      <c r="D110" s="613"/>
      <c r="E110" s="619" t="s">
        <v>715</v>
      </c>
      <c r="F110" s="620"/>
      <c r="G110" s="620"/>
      <c r="H110" s="620"/>
      <c r="I110" s="620"/>
      <c r="J110" s="620"/>
      <c r="K110" s="620"/>
      <c r="L110" s="620"/>
      <c r="M110" s="601"/>
      <c r="N110" s="602"/>
      <c r="O110" s="602"/>
      <c r="P110" s="602"/>
      <c r="Q110" s="148" t="s">
        <v>726</v>
      </c>
      <c r="R110" s="145"/>
      <c r="S110" s="965"/>
      <c r="T110" s="966"/>
      <c r="U110" s="966"/>
      <c r="V110" s="612" t="s">
        <v>36</v>
      </c>
      <c r="W110" s="969"/>
      <c r="X110" s="924"/>
      <c r="Y110" s="924"/>
      <c r="Z110" s="574" t="s">
        <v>775</v>
      </c>
      <c r="AA110" s="286"/>
      <c r="AB110" s="286"/>
      <c r="AC110" s="286"/>
      <c r="AD110" s="286"/>
      <c r="AE110" s="286"/>
      <c r="AF110" s="286"/>
      <c r="AG110" s="286"/>
      <c r="AH110" s="286"/>
      <c r="AI110" s="286"/>
      <c r="AJ110" s="286"/>
      <c r="AK110" s="286"/>
      <c r="AL110" s="286"/>
      <c r="AM110" s="286"/>
      <c r="AN110" s="286"/>
      <c r="AO110" s="286"/>
      <c r="AQ110" s="165"/>
      <c r="AR110" s="87" t="str">
        <f>$CH$150</f>
        <v>No.19食事提供回数未入力</v>
      </c>
      <c r="AS110" s="91"/>
      <c r="AT110" s="91"/>
      <c r="AU110" s="91"/>
      <c r="AV110" s="91"/>
      <c r="AW110" s="91"/>
      <c r="AX110" s="91"/>
      <c r="AY110" s="91"/>
      <c r="AZ110" s="91"/>
      <c r="BA110" s="91"/>
      <c r="BB110" s="166"/>
      <c r="BC110" s="166"/>
      <c r="BD110" s="91"/>
      <c r="BE110" s="91"/>
      <c r="BF110" s="91"/>
      <c r="BG110" s="91"/>
      <c r="BH110" s="91"/>
      <c r="BI110" s="91"/>
      <c r="BJ110" s="97"/>
      <c r="BK110" s="91"/>
      <c r="CA110" s="154"/>
      <c r="CB110" s="154"/>
      <c r="CC110" s="199"/>
      <c r="CD110" s="8" t="s">
        <v>259</v>
      </c>
      <c r="CE110" s="8" t="b">
        <v>0</v>
      </c>
      <c r="CF110" s="104"/>
      <c r="CG110" s="8">
        <f t="shared" si="8"/>
        <v>0</v>
      </c>
      <c r="CH110" s="161"/>
      <c r="CI110" s="162"/>
      <c r="CJ110" s="104"/>
    </row>
    <row r="111" spans="1:88" ht="16.5" customHeight="1" x14ac:dyDescent="0.15">
      <c r="A111" s="614"/>
      <c r="B111" s="615"/>
      <c r="C111" s="615"/>
      <c r="D111" s="616"/>
      <c r="E111" s="621" t="s">
        <v>716</v>
      </c>
      <c r="F111" s="622"/>
      <c r="G111" s="622"/>
      <c r="H111" s="622"/>
      <c r="I111" s="622"/>
      <c r="J111" s="622"/>
      <c r="K111" s="622"/>
      <c r="L111" s="622"/>
      <c r="M111" s="603"/>
      <c r="N111" s="604"/>
      <c r="O111" s="604"/>
      <c r="P111" s="604"/>
      <c r="Q111" s="149" t="s">
        <v>726</v>
      </c>
      <c r="R111" s="145"/>
      <c r="S111" s="965"/>
      <c r="T111" s="966"/>
      <c r="U111" s="966"/>
      <c r="V111" s="612"/>
      <c r="W111" s="970"/>
      <c r="X111" s="966"/>
      <c r="Y111" s="966"/>
      <c r="Z111" s="972"/>
      <c r="AA111" s="286"/>
      <c r="AB111" s="286"/>
      <c r="AC111" s="286"/>
      <c r="AD111" s="286"/>
      <c r="AE111" s="286"/>
      <c r="AF111" s="286"/>
      <c r="AG111" s="286"/>
      <c r="AH111" s="286"/>
      <c r="AI111" s="286"/>
      <c r="AJ111" s="286"/>
      <c r="AK111" s="286"/>
      <c r="AL111" s="286"/>
      <c r="AM111" s="286"/>
      <c r="AN111" s="286"/>
      <c r="AO111" s="286"/>
      <c r="AQ111" s="165"/>
      <c r="AR111" s="91"/>
      <c r="AS111" s="91"/>
      <c r="AT111" s="91"/>
      <c r="AU111" s="91"/>
      <c r="AV111" s="91"/>
      <c r="AW111" s="91"/>
      <c r="AX111" s="91"/>
      <c r="AY111" s="91"/>
      <c r="AZ111" s="91"/>
      <c r="BA111" s="91"/>
      <c r="BB111" s="166"/>
      <c r="BC111" s="166"/>
      <c r="BD111" s="91"/>
      <c r="BE111" s="91"/>
      <c r="BF111" s="91"/>
      <c r="BG111" s="91"/>
      <c r="BH111" s="91"/>
      <c r="BI111" s="91"/>
      <c r="BJ111" s="97"/>
      <c r="BK111" s="91"/>
      <c r="CA111" s="199"/>
      <c r="CB111" s="199"/>
      <c r="CC111" s="200" t="s">
        <v>261</v>
      </c>
      <c r="CD111" s="201"/>
      <c r="CE111" s="203" t="str">
        <f>IF(Q92="","FALSE","TRUE")</f>
        <v>FALSE</v>
      </c>
      <c r="CF111" s="104"/>
      <c r="CG111" s="8">
        <f>IF(CE111="TRUE",1,0)</f>
        <v>0</v>
      </c>
      <c r="CH111" s="180"/>
      <c r="CI111" s="163"/>
      <c r="CJ111" s="104"/>
    </row>
    <row r="112" spans="1:88" ht="16.5" customHeight="1" thickBot="1" x14ac:dyDescent="0.2">
      <c r="A112" s="594" t="s">
        <v>717</v>
      </c>
      <c r="B112" s="595"/>
      <c r="C112" s="595"/>
      <c r="D112" s="595"/>
      <c r="E112" s="595"/>
      <c r="F112" s="595"/>
      <c r="G112" s="595"/>
      <c r="H112" s="595"/>
      <c r="I112" s="595"/>
      <c r="J112" s="595"/>
      <c r="K112" s="595"/>
      <c r="L112" s="595"/>
      <c r="M112" s="605"/>
      <c r="N112" s="606"/>
      <c r="O112" s="606"/>
      <c r="P112" s="606"/>
      <c r="Q112" s="150" t="s">
        <v>726</v>
      </c>
      <c r="R112" s="145"/>
      <c r="S112" s="967"/>
      <c r="T112" s="952"/>
      <c r="U112" s="952"/>
      <c r="V112" s="968"/>
      <c r="W112" s="971"/>
      <c r="X112" s="952"/>
      <c r="Y112" s="952"/>
      <c r="Z112" s="954"/>
      <c r="AA112" s="286"/>
      <c r="AB112" s="286"/>
      <c r="AC112" s="286"/>
      <c r="AD112" s="286"/>
      <c r="AE112" s="286"/>
      <c r="AF112" s="286"/>
      <c r="AG112" s="286"/>
      <c r="AH112" s="286"/>
      <c r="AI112" s="286"/>
      <c r="AJ112" s="286"/>
      <c r="AK112" s="286"/>
      <c r="AL112" s="286"/>
      <c r="AM112" s="286"/>
      <c r="AN112" s="286"/>
      <c r="AO112" s="286"/>
      <c r="AQ112" s="165"/>
      <c r="AR112" s="91"/>
      <c r="AS112" s="91"/>
      <c r="AT112" s="91"/>
      <c r="AU112" s="91"/>
      <c r="AV112" s="91"/>
      <c r="AW112" s="91"/>
      <c r="AX112" s="91"/>
      <c r="AY112" s="91"/>
      <c r="AZ112" s="91"/>
      <c r="BA112" s="91"/>
      <c r="BB112" s="166"/>
      <c r="BC112" s="166"/>
      <c r="BD112" s="91"/>
      <c r="BE112" s="91"/>
      <c r="BF112" s="91"/>
      <c r="BG112" s="91"/>
      <c r="BH112" s="91"/>
      <c r="BI112" s="91"/>
      <c r="BJ112" s="97"/>
      <c r="BK112" s="91"/>
      <c r="CA112" s="195" t="s">
        <v>762</v>
      </c>
      <c r="CB112" s="195" t="s">
        <v>262</v>
      </c>
      <c r="CC112" s="190" t="s">
        <v>263</v>
      </c>
      <c r="CD112" s="8" t="s">
        <v>231</v>
      </c>
      <c r="CE112" s="8" t="b">
        <v>0</v>
      </c>
      <c r="CF112" s="104"/>
      <c r="CG112" s="8">
        <f>IF(CE112=TRUE,1,0)</f>
        <v>0</v>
      </c>
      <c r="CH112" s="169" t="str">
        <f>IF(AND(CG112=0,CG113=0),"No.15ﾏﾆｭｱﾙ未入力",IF(AND(CG114=0,CG115=0),"No.15連絡網未入力",IF(AND(CG116=0,CG117=0),"No.15供給体制未入力","")))</f>
        <v>No.15ﾏﾆｭｱﾙ未入力</v>
      </c>
      <c r="CI112" s="162" t="s">
        <v>751</v>
      </c>
      <c r="CJ112" s="104"/>
    </row>
    <row r="113" spans="1:88" ht="16.5" customHeight="1" x14ac:dyDescent="0.15">
      <c r="A113" s="594" t="s">
        <v>718</v>
      </c>
      <c r="B113" s="595"/>
      <c r="C113" s="595"/>
      <c r="D113" s="595"/>
      <c r="E113" s="595"/>
      <c r="F113" s="595"/>
      <c r="G113" s="595"/>
      <c r="H113" s="595"/>
      <c r="I113" s="595"/>
      <c r="J113" s="595"/>
      <c r="K113" s="595"/>
      <c r="L113" s="595"/>
      <c r="M113" s="605"/>
      <c r="N113" s="606"/>
      <c r="O113" s="606"/>
      <c r="P113" s="606"/>
      <c r="Q113" s="150" t="s">
        <v>726</v>
      </c>
      <c r="R113" s="145"/>
      <c r="S113" s="145"/>
      <c r="T113" s="240"/>
      <c r="U113" s="166"/>
      <c r="V113" s="286"/>
      <c r="W113" s="286"/>
      <c r="X113" s="286"/>
      <c r="Y113" s="286"/>
      <c r="Z113" s="286"/>
      <c r="AA113" s="286"/>
      <c r="AB113" s="286"/>
      <c r="AC113" s="286"/>
      <c r="AD113" s="286"/>
      <c r="AE113" s="286"/>
      <c r="AF113" s="286"/>
      <c r="AG113" s="286"/>
      <c r="AH113" s="286"/>
      <c r="AI113" s="286"/>
      <c r="AJ113" s="286"/>
      <c r="AK113" s="286"/>
      <c r="AL113" s="286"/>
      <c r="AM113" s="286"/>
      <c r="AN113" s="286"/>
      <c r="AO113" s="286"/>
      <c r="AQ113" s="165"/>
      <c r="AR113" s="91"/>
      <c r="AS113" s="91"/>
      <c r="AT113" s="91"/>
      <c r="AU113" s="91"/>
      <c r="AV113" s="91"/>
      <c r="AW113" s="91"/>
      <c r="AX113" s="91"/>
      <c r="AY113" s="91"/>
      <c r="AZ113" s="91"/>
      <c r="BA113" s="91"/>
      <c r="BB113" s="91"/>
      <c r="BC113" s="91"/>
      <c r="BD113" s="91"/>
      <c r="BE113" s="91"/>
      <c r="BF113" s="91"/>
      <c r="BG113" s="91"/>
      <c r="BH113" s="91"/>
      <c r="BI113" s="91"/>
      <c r="BJ113" s="97"/>
      <c r="BK113" s="91"/>
      <c r="CA113" s="154"/>
      <c r="CB113" s="154"/>
      <c r="CC113" s="178"/>
      <c r="CD113" s="8" t="s">
        <v>259</v>
      </c>
      <c r="CE113" s="8" t="b">
        <v>0</v>
      </c>
      <c r="CF113" s="104"/>
      <c r="CG113" s="8">
        <f t="shared" ref="CG113:CG147" si="9">IF(CE113=TRUE,1,0)</f>
        <v>0</v>
      </c>
      <c r="CH113" s="161" t="str">
        <f>IF(AND(CG112=1,CG113=1),"No.15いずれか選択矛盾",IF(AND(CG114=1,CG115=1),"No.15いずれか選択矛盾",IF(AND(CG116=1,CG117=1),"No.15いずれか選択矛盾","")))</f>
        <v/>
      </c>
      <c r="CI113" s="162" t="s">
        <v>751</v>
      </c>
      <c r="CJ113" s="104"/>
    </row>
    <row r="114" spans="1:88" ht="16.5" customHeight="1" x14ac:dyDescent="0.15">
      <c r="A114" s="594" t="s">
        <v>719</v>
      </c>
      <c r="B114" s="595"/>
      <c r="C114" s="595"/>
      <c r="D114" s="595"/>
      <c r="E114" s="595"/>
      <c r="F114" s="595"/>
      <c r="G114" s="595"/>
      <c r="H114" s="595"/>
      <c r="I114" s="595"/>
      <c r="J114" s="595"/>
      <c r="K114" s="595"/>
      <c r="L114" s="595"/>
      <c r="M114" s="605"/>
      <c r="N114" s="606"/>
      <c r="O114" s="606"/>
      <c r="P114" s="606"/>
      <c r="Q114" s="150" t="s">
        <v>726</v>
      </c>
      <c r="R114" s="145"/>
      <c r="S114" s="145"/>
      <c r="T114" s="240"/>
      <c r="U114" s="166"/>
      <c r="V114" s="286"/>
      <c r="W114" s="286"/>
      <c r="X114" s="286"/>
      <c r="Y114" s="286"/>
      <c r="Z114" s="286"/>
      <c r="AA114" s="286"/>
      <c r="AB114" s="286"/>
      <c r="AC114" s="286"/>
      <c r="AD114" s="286"/>
      <c r="AE114" s="286"/>
      <c r="AF114" s="286"/>
      <c r="AG114" s="286"/>
      <c r="AH114" s="286"/>
      <c r="AI114" s="286"/>
      <c r="AJ114" s="286"/>
      <c r="AK114" s="286"/>
      <c r="AL114" s="286"/>
      <c r="AM114" s="286"/>
      <c r="AN114" s="286"/>
      <c r="AO114" s="286"/>
      <c r="AQ114" s="165"/>
      <c r="AR114" s="91"/>
      <c r="AS114" s="91"/>
      <c r="AT114" s="91"/>
      <c r="AU114" s="91"/>
      <c r="AV114" s="91"/>
      <c r="AW114" s="91"/>
      <c r="AX114" s="91"/>
      <c r="AY114" s="91"/>
      <c r="AZ114" s="91"/>
      <c r="BA114" s="91"/>
      <c r="BB114" s="91"/>
      <c r="BC114" s="91"/>
      <c r="BD114" s="91"/>
      <c r="BE114" s="91"/>
      <c r="BF114" s="91"/>
      <c r="BG114" s="91"/>
      <c r="BH114" s="91"/>
      <c r="BI114" s="91"/>
      <c r="BJ114" s="97"/>
      <c r="BK114" s="91"/>
      <c r="CA114" s="154"/>
      <c r="CB114" s="154"/>
      <c r="CC114" s="190" t="s">
        <v>264</v>
      </c>
      <c r="CD114" s="8" t="s">
        <v>231</v>
      </c>
      <c r="CE114" s="8" t="b">
        <v>0</v>
      </c>
      <c r="CF114" s="104"/>
      <c r="CG114" s="8">
        <f t="shared" si="9"/>
        <v>0</v>
      </c>
      <c r="CH114" s="161"/>
      <c r="CI114" s="162"/>
      <c r="CJ114" s="104"/>
    </row>
    <row r="115" spans="1:88" ht="16.5" customHeight="1" x14ac:dyDescent="0.15">
      <c r="A115" s="623" t="s">
        <v>720</v>
      </c>
      <c r="B115" s="624"/>
      <c r="C115" s="624"/>
      <c r="D115" s="624"/>
      <c r="E115" s="140" t="s">
        <v>721</v>
      </c>
      <c r="F115" s="625"/>
      <c r="G115" s="625"/>
      <c r="H115" s="625"/>
      <c r="I115" s="625"/>
      <c r="J115" s="625"/>
      <c r="K115" s="625"/>
      <c r="L115" s="142" t="s">
        <v>722</v>
      </c>
      <c r="M115" s="605"/>
      <c r="N115" s="606"/>
      <c r="O115" s="606"/>
      <c r="P115" s="606"/>
      <c r="Q115" s="150" t="s">
        <v>726</v>
      </c>
      <c r="R115" s="145"/>
      <c r="S115" s="145"/>
      <c r="T115" s="240"/>
      <c r="U115" s="166"/>
      <c r="V115" s="286"/>
      <c r="W115" s="286"/>
      <c r="X115" s="286"/>
      <c r="Y115" s="286"/>
      <c r="Z115" s="286"/>
      <c r="AA115" s="286"/>
      <c r="AB115" s="286"/>
      <c r="AC115" s="286"/>
      <c r="AD115" s="286"/>
      <c r="AE115" s="286"/>
      <c r="AF115" s="286"/>
      <c r="AG115" s="286"/>
      <c r="AH115" s="286"/>
      <c r="AI115" s="286"/>
      <c r="AJ115" s="286"/>
      <c r="AK115" s="286"/>
      <c r="AL115" s="286"/>
      <c r="AM115" s="286"/>
      <c r="AN115" s="286"/>
      <c r="AO115" s="286"/>
      <c r="AQ115" s="165"/>
      <c r="AR115" s="91"/>
      <c r="AS115" s="91"/>
      <c r="AT115" s="91"/>
      <c r="AU115" s="91"/>
      <c r="AV115" s="91"/>
      <c r="AW115" s="91"/>
      <c r="AX115" s="91"/>
      <c r="AY115" s="91"/>
      <c r="AZ115" s="91"/>
      <c r="BA115" s="91"/>
      <c r="BB115" s="91"/>
      <c r="BC115" s="166"/>
      <c r="BD115" s="91"/>
      <c r="BE115" s="91"/>
      <c r="BF115" s="91"/>
      <c r="BG115" s="91"/>
      <c r="BH115" s="91"/>
      <c r="BI115" s="91"/>
      <c r="BJ115" s="97"/>
      <c r="BK115" s="91"/>
      <c r="CA115" s="154"/>
      <c r="CB115" s="154"/>
      <c r="CC115" s="178"/>
      <c r="CD115" s="8" t="s">
        <v>259</v>
      </c>
      <c r="CE115" s="8" t="b">
        <v>0</v>
      </c>
      <c r="CF115" s="104"/>
      <c r="CG115" s="8">
        <f t="shared" si="9"/>
        <v>0</v>
      </c>
      <c r="CH115" s="161"/>
      <c r="CI115" s="162"/>
      <c r="CJ115" s="104"/>
    </row>
    <row r="116" spans="1:88" ht="16.5" customHeight="1" thickBot="1" x14ac:dyDescent="0.2">
      <c r="A116" s="630" t="s">
        <v>723</v>
      </c>
      <c r="B116" s="631"/>
      <c r="C116" s="631"/>
      <c r="D116" s="631"/>
      <c r="E116" s="141" t="s">
        <v>721</v>
      </c>
      <c r="F116" s="632"/>
      <c r="G116" s="632"/>
      <c r="H116" s="632"/>
      <c r="I116" s="632"/>
      <c r="J116" s="632"/>
      <c r="K116" s="632"/>
      <c r="L116" s="143" t="s">
        <v>722</v>
      </c>
      <c r="M116" s="633"/>
      <c r="N116" s="634"/>
      <c r="O116" s="634"/>
      <c r="P116" s="634"/>
      <c r="Q116" s="152" t="s">
        <v>726</v>
      </c>
      <c r="R116" s="145"/>
      <c r="S116" s="145"/>
      <c r="T116" s="240"/>
      <c r="U116" s="166"/>
      <c r="V116" s="286"/>
      <c r="W116" s="286"/>
      <c r="X116" s="286"/>
      <c r="Y116" s="286"/>
      <c r="Z116" s="286"/>
      <c r="AA116" s="286"/>
      <c r="AB116" s="286"/>
      <c r="AC116" s="286"/>
      <c r="AD116" s="286"/>
      <c r="AE116" s="286"/>
      <c r="AF116" s="286"/>
      <c r="AG116" s="286"/>
      <c r="AH116" s="286"/>
      <c r="AI116" s="286"/>
      <c r="AJ116" s="286"/>
      <c r="AK116" s="286"/>
      <c r="AL116" s="286"/>
      <c r="AM116" s="286"/>
      <c r="AN116" s="286"/>
      <c r="AO116" s="286"/>
      <c r="AQ116" s="165"/>
      <c r="AR116" s="91"/>
      <c r="AS116" s="91"/>
      <c r="AT116" s="91"/>
      <c r="AU116" s="91"/>
      <c r="AV116" s="91"/>
      <c r="AW116" s="91"/>
      <c r="AX116" s="91"/>
      <c r="AY116" s="91"/>
      <c r="AZ116" s="91"/>
      <c r="BA116" s="91"/>
      <c r="BB116" s="91"/>
      <c r="BC116" s="91"/>
      <c r="BD116" s="91"/>
      <c r="BE116" s="91"/>
      <c r="BF116" s="91"/>
      <c r="BG116" s="91"/>
      <c r="BH116" s="91"/>
      <c r="BI116" s="91"/>
      <c r="BJ116" s="97"/>
      <c r="BK116" s="166"/>
      <c r="CA116" s="154"/>
      <c r="CB116" s="154"/>
      <c r="CC116" s="190" t="s">
        <v>265</v>
      </c>
      <c r="CD116" s="8" t="s">
        <v>231</v>
      </c>
      <c r="CE116" s="8" t="b">
        <v>0</v>
      </c>
      <c r="CF116" s="104"/>
      <c r="CG116" s="8">
        <f t="shared" si="9"/>
        <v>0</v>
      </c>
      <c r="CH116" s="161"/>
      <c r="CI116" s="162"/>
      <c r="CJ116" s="104"/>
    </row>
    <row r="117" spans="1:88" ht="16.5" customHeight="1" thickTop="1" thickBot="1" x14ac:dyDescent="0.2">
      <c r="A117" s="626" t="s">
        <v>694</v>
      </c>
      <c r="B117" s="627"/>
      <c r="C117" s="627"/>
      <c r="D117" s="627"/>
      <c r="E117" s="627"/>
      <c r="F117" s="627"/>
      <c r="G117" s="627"/>
      <c r="H117" s="627"/>
      <c r="I117" s="627"/>
      <c r="J117" s="627"/>
      <c r="K117" s="627"/>
      <c r="L117" s="627"/>
      <c r="M117" s="635" t="str">
        <f>IF(SUM(M109:P116)=0,"",SUM(M109:P116))</f>
        <v/>
      </c>
      <c r="N117" s="636"/>
      <c r="O117" s="636"/>
      <c r="P117" s="636"/>
      <c r="Q117" s="153" t="s">
        <v>726</v>
      </c>
      <c r="R117" s="144"/>
      <c r="S117" s="144"/>
      <c r="T117" s="144"/>
      <c r="U117" s="166"/>
      <c r="V117" s="286"/>
      <c r="W117" s="286"/>
      <c r="X117" s="286"/>
      <c r="Y117" s="286"/>
      <c r="Z117" s="286"/>
      <c r="AA117" s="286"/>
      <c r="AB117" s="286"/>
      <c r="AC117" s="286"/>
      <c r="AD117" s="286"/>
      <c r="AE117" s="286"/>
      <c r="AF117" s="286"/>
      <c r="AG117" s="286"/>
      <c r="AH117" s="286"/>
      <c r="AI117" s="286"/>
      <c r="AJ117" s="286"/>
      <c r="AK117" s="286"/>
      <c r="AL117" s="286"/>
      <c r="AM117" s="286"/>
      <c r="AN117" s="286"/>
      <c r="AO117" s="286"/>
      <c r="AQ117" s="155"/>
      <c r="AR117" s="166"/>
      <c r="AS117" s="166"/>
      <c r="AT117" s="166"/>
      <c r="AU117" s="166"/>
      <c r="AV117" s="166"/>
      <c r="AW117" s="166"/>
      <c r="AX117" s="166"/>
      <c r="AY117" s="166"/>
      <c r="AZ117" s="166"/>
      <c r="BA117" s="166"/>
      <c r="BB117" s="166"/>
      <c r="BC117" s="166"/>
      <c r="BD117" s="166"/>
      <c r="BE117" s="166"/>
      <c r="BF117" s="166"/>
      <c r="BG117" s="166"/>
      <c r="BH117" s="166"/>
      <c r="BI117" s="166"/>
      <c r="BJ117" s="156"/>
      <c r="BK117" s="420"/>
      <c r="CA117" s="199"/>
      <c r="CB117" s="199"/>
      <c r="CC117" s="178"/>
      <c r="CD117" s="8" t="s">
        <v>259</v>
      </c>
      <c r="CE117" s="8" t="b">
        <v>0</v>
      </c>
      <c r="CF117" s="104"/>
      <c r="CG117" s="8">
        <f t="shared" si="9"/>
        <v>0</v>
      </c>
      <c r="CH117" s="180"/>
      <c r="CI117" s="163"/>
      <c r="CJ117" s="104"/>
    </row>
    <row r="118" spans="1:88" ht="16.5" customHeight="1" thickTop="1" x14ac:dyDescent="0.15">
      <c r="A118" s="628" t="s">
        <v>724</v>
      </c>
      <c r="B118" s="629"/>
      <c r="C118" s="629"/>
      <c r="D118" s="629"/>
      <c r="E118" s="629"/>
      <c r="F118" s="629"/>
      <c r="G118" s="629"/>
      <c r="H118" s="629"/>
      <c r="I118" s="629"/>
      <c r="J118" s="629"/>
      <c r="K118" s="629"/>
      <c r="L118" s="629"/>
      <c r="M118" s="637"/>
      <c r="N118" s="638"/>
      <c r="O118" s="638"/>
      <c r="P118" s="638"/>
      <c r="Q118" s="151" t="s">
        <v>726</v>
      </c>
      <c r="R118" s="145"/>
      <c r="S118" s="145"/>
      <c r="T118" s="240"/>
      <c r="U118" s="166"/>
      <c r="V118" s="286"/>
      <c r="W118" s="286"/>
      <c r="X118" s="286"/>
      <c r="Y118" s="286"/>
      <c r="Z118" s="286"/>
      <c r="AA118" s="286"/>
      <c r="AB118" s="286"/>
      <c r="AC118" s="286"/>
      <c r="AD118" s="286"/>
      <c r="AE118" s="286"/>
      <c r="AF118" s="286"/>
      <c r="AG118" s="286"/>
      <c r="AH118" s="286"/>
      <c r="AI118" s="286"/>
      <c r="AJ118" s="286"/>
      <c r="AK118" s="286"/>
      <c r="AL118" s="286"/>
      <c r="AM118" s="286"/>
      <c r="AN118" s="286"/>
      <c r="AO118" s="286"/>
      <c r="AQ118" s="155"/>
      <c r="AR118" s="166"/>
      <c r="AS118" s="166"/>
      <c r="AT118" s="166"/>
      <c r="AU118" s="166"/>
      <c r="AV118" s="166"/>
      <c r="AW118" s="166"/>
      <c r="AX118" s="166"/>
      <c r="AY118" s="166"/>
      <c r="AZ118" s="166"/>
      <c r="BA118" s="166"/>
      <c r="BB118" s="166"/>
      <c r="BC118" s="166"/>
      <c r="BD118" s="166"/>
      <c r="BE118" s="166"/>
      <c r="BF118" s="166"/>
      <c r="BG118" s="166"/>
      <c r="BH118" s="166"/>
      <c r="BI118" s="166"/>
      <c r="BJ118" s="156"/>
      <c r="BK118" s="166"/>
      <c r="CA118" s="195" t="s">
        <v>256</v>
      </c>
      <c r="CB118" s="195" t="s">
        <v>266</v>
      </c>
      <c r="CC118" s="195" t="s">
        <v>123</v>
      </c>
      <c r="CD118" s="8" t="s">
        <v>231</v>
      </c>
      <c r="CE118" s="8" t="b">
        <v>0</v>
      </c>
      <c r="CF118" s="104"/>
      <c r="CG118" s="8">
        <f t="shared" si="9"/>
        <v>0</v>
      </c>
      <c r="CH118" s="169" t="str">
        <f>IF(AND(CG118=0,CG119=0),"No.16水（調理用）未入力",IF(AND(CG118=1,CG119=1),"No.16水（調理用）選択矛盾",""))</f>
        <v>No.16水（調理用）未入力</v>
      </c>
      <c r="CI118" s="162" t="s">
        <v>763</v>
      </c>
      <c r="CJ118" s="104"/>
    </row>
    <row r="119" spans="1:88" ht="16.5" customHeight="1" thickBot="1" x14ac:dyDescent="0.2">
      <c r="A119" s="711" t="s">
        <v>725</v>
      </c>
      <c r="B119" s="712"/>
      <c r="C119" s="712"/>
      <c r="D119" s="712"/>
      <c r="E119" s="712"/>
      <c r="F119" s="712"/>
      <c r="G119" s="712"/>
      <c r="H119" s="712"/>
      <c r="I119" s="712"/>
      <c r="J119" s="712"/>
      <c r="K119" s="712"/>
      <c r="L119" s="712"/>
      <c r="M119" s="713" t="str">
        <f>IF(M118="","",SUM(M117:P118))</f>
        <v/>
      </c>
      <c r="N119" s="714"/>
      <c r="O119" s="714"/>
      <c r="P119" s="714"/>
      <c r="Q119" s="146" t="s">
        <v>726</v>
      </c>
      <c r="R119" s="144"/>
      <c r="S119" s="144"/>
      <c r="T119" s="240"/>
      <c r="U119" s="166"/>
      <c r="V119" s="286"/>
      <c r="W119" s="286"/>
      <c r="X119" s="286"/>
      <c r="Y119" s="286"/>
      <c r="Z119" s="286"/>
      <c r="AA119" s="286"/>
      <c r="AB119" s="286"/>
      <c r="AC119" s="286"/>
      <c r="AD119" s="286"/>
      <c r="AE119" s="286"/>
      <c r="AF119" s="286"/>
      <c r="AG119" s="286"/>
      <c r="AH119" s="286"/>
      <c r="AI119" s="286"/>
      <c r="AJ119" s="286"/>
      <c r="AK119" s="286"/>
      <c r="AL119" s="286"/>
      <c r="AM119" s="286"/>
      <c r="AN119" s="286"/>
      <c r="AO119" s="286"/>
      <c r="AQ119" s="155"/>
      <c r="AR119" s="166"/>
      <c r="AS119" s="166"/>
      <c r="AT119" s="166"/>
      <c r="AU119" s="166"/>
      <c r="AV119" s="166"/>
      <c r="AW119" s="166"/>
      <c r="AX119" s="166"/>
      <c r="AY119" s="166"/>
      <c r="AZ119" s="166"/>
      <c r="BA119" s="166"/>
      <c r="BB119" s="166"/>
      <c r="BC119" s="166"/>
      <c r="BD119" s="166"/>
      <c r="BE119" s="166"/>
      <c r="BF119" s="166"/>
      <c r="BG119" s="166"/>
      <c r="BH119" s="166"/>
      <c r="BI119" s="166"/>
      <c r="BJ119" s="156"/>
      <c r="BK119" s="166"/>
      <c r="CA119" s="154"/>
      <c r="CB119" s="154"/>
      <c r="CC119" s="199"/>
      <c r="CD119" s="8" t="s">
        <v>259</v>
      </c>
      <c r="CE119" s="8" t="b">
        <v>0</v>
      </c>
      <c r="CF119" s="104"/>
      <c r="CG119" s="8">
        <f t="shared" si="9"/>
        <v>0</v>
      </c>
      <c r="CH119" s="180"/>
      <c r="CI119" s="163"/>
      <c r="CJ119" s="104"/>
    </row>
    <row r="120" spans="1:88" ht="16.5" customHeight="1" x14ac:dyDescent="0.15">
      <c r="A120" s="285"/>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Q120" s="155"/>
      <c r="AR120" s="166"/>
      <c r="AS120" s="166"/>
      <c r="AT120" s="166"/>
      <c r="AU120" s="166"/>
      <c r="AV120" s="166"/>
      <c r="AW120" s="166"/>
      <c r="AX120" s="166"/>
      <c r="AY120" s="166"/>
      <c r="AZ120" s="166"/>
      <c r="BA120" s="166"/>
      <c r="BB120" s="166"/>
      <c r="BC120" s="166"/>
      <c r="BD120" s="166"/>
      <c r="BE120" s="166"/>
      <c r="BF120" s="166"/>
      <c r="BG120" s="166"/>
      <c r="BH120" s="166"/>
      <c r="BI120" s="166"/>
      <c r="BJ120" s="156"/>
      <c r="BK120" s="166"/>
      <c r="CA120" s="154"/>
      <c r="CB120" s="154"/>
      <c r="CC120" s="195" t="s">
        <v>125</v>
      </c>
      <c r="CD120" s="8" t="s">
        <v>231</v>
      </c>
      <c r="CE120" s="8" t="b">
        <v>0</v>
      </c>
      <c r="CF120" s="104"/>
      <c r="CG120" s="8">
        <f t="shared" si="9"/>
        <v>0</v>
      </c>
      <c r="CH120" s="169" t="str">
        <f>IF(AND(CG120=0,CG121=0),"No.16熱源未入力",IF(AND(CG120=1,CG121=1),"No.16熱源選択矛盾",""))</f>
        <v>No.16熱源未入力</v>
      </c>
      <c r="CI120" s="162" t="s">
        <v>751</v>
      </c>
      <c r="CJ120" s="104"/>
    </row>
    <row r="121" spans="1:88" ht="16.5" customHeight="1" thickBot="1" x14ac:dyDescent="0.2">
      <c r="A121" s="286" t="s">
        <v>747</v>
      </c>
      <c r="B121" s="286"/>
      <c r="C121" s="286"/>
      <c r="D121" s="286"/>
      <c r="E121" s="286"/>
      <c r="F121" s="286"/>
      <c r="G121" s="286"/>
      <c r="H121" s="286"/>
      <c r="I121" s="286"/>
      <c r="J121" s="286"/>
      <c r="K121" s="286"/>
      <c r="L121" s="286"/>
      <c r="M121" s="286"/>
      <c r="N121" s="286"/>
      <c r="O121" s="286"/>
      <c r="P121" s="286"/>
      <c r="Q121" s="286"/>
      <c r="R121" s="286"/>
      <c r="S121" s="286"/>
      <c r="T121" s="286"/>
      <c r="V121" s="286" t="s">
        <v>748</v>
      </c>
      <c r="W121" s="287"/>
      <c r="X121" s="287"/>
      <c r="Y121" s="287"/>
      <c r="Z121" s="287"/>
      <c r="AA121" s="287"/>
      <c r="AB121" s="287"/>
      <c r="AC121" s="287"/>
      <c r="AD121" s="287"/>
      <c r="AE121" s="287"/>
      <c r="AF121" s="287"/>
      <c r="AG121" s="287"/>
      <c r="AH121" s="287"/>
      <c r="AI121" s="287"/>
      <c r="AJ121" s="287"/>
      <c r="AK121" s="287"/>
      <c r="AL121" s="287"/>
      <c r="AM121" s="287"/>
      <c r="AN121" s="287"/>
      <c r="AO121" s="287"/>
      <c r="AQ121" s="178"/>
      <c r="AR121" s="167"/>
      <c r="AS121" s="167"/>
      <c r="AT121" s="167"/>
      <c r="AU121" s="167"/>
      <c r="AV121" s="167"/>
      <c r="AW121" s="167"/>
      <c r="AX121" s="167"/>
      <c r="AY121" s="167"/>
      <c r="AZ121" s="167"/>
      <c r="BA121" s="167"/>
      <c r="BB121" s="167"/>
      <c r="BC121" s="167"/>
      <c r="BD121" s="167"/>
      <c r="BE121" s="167"/>
      <c r="BF121" s="167"/>
      <c r="BG121" s="167"/>
      <c r="BH121" s="167"/>
      <c r="BI121" s="167"/>
      <c r="BJ121" s="171"/>
      <c r="BK121" s="166"/>
      <c r="CA121" s="154"/>
      <c r="CB121" s="154"/>
      <c r="CC121" s="199"/>
      <c r="CD121" s="8" t="s">
        <v>259</v>
      </c>
      <c r="CE121" s="8" t="b">
        <v>0</v>
      </c>
      <c r="CF121" s="104"/>
      <c r="CG121" s="8">
        <f t="shared" si="9"/>
        <v>0</v>
      </c>
      <c r="CH121" s="180"/>
      <c r="CI121" s="163"/>
      <c r="CJ121" s="104"/>
    </row>
    <row r="122" spans="1:88" ht="16.5" customHeight="1" x14ac:dyDescent="0.15">
      <c r="A122" s="928" t="s">
        <v>713</v>
      </c>
      <c r="B122" s="929"/>
      <c r="C122" s="929"/>
      <c r="D122" s="929"/>
      <c r="E122" s="929"/>
      <c r="F122" s="929"/>
      <c r="G122" s="930"/>
      <c r="H122" s="931"/>
      <c r="I122" s="932"/>
      <c r="J122" s="933" t="s">
        <v>727</v>
      </c>
      <c r="K122" s="934"/>
      <c r="L122" s="934"/>
      <c r="M122" s="933" t="s">
        <v>728</v>
      </c>
      <c r="N122" s="933" t="s">
        <v>730</v>
      </c>
      <c r="O122" s="935"/>
      <c r="P122" s="935"/>
      <c r="Q122" s="933" t="s">
        <v>727</v>
      </c>
      <c r="R122" s="934"/>
      <c r="S122" s="934"/>
      <c r="T122" s="572" t="s">
        <v>728</v>
      </c>
      <c r="V122" s="586" t="s">
        <v>732</v>
      </c>
      <c r="W122" s="587"/>
      <c r="X122" s="587"/>
      <c r="Y122" s="587"/>
      <c r="Z122" s="587"/>
      <c r="AA122" s="587"/>
      <c r="AB122" s="587"/>
      <c r="AC122" s="587"/>
      <c r="AD122" s="587"/>
      <c r="AE122" s="587"/>
      <c r="AF122" s="587"/>
      <c r="AG122" s="587" t="s">
        <v>733</v>
      </c>
      <c r="AH122" s="587"/>
      <c r="AI122" s="587"/>
      <c r="AJ122" s="590" t="s">
        <v>734</v>
      </c>
      <c r="AK122" s="590"/>
      <c r="AL122" s="590"/>
      <c r="AM122" s="590" t="s">
        <v>735</v>
      </c>
      <c r="AN122" s="590"/>
      <c r="AO122" s="592"/>
      <c r="AQ122" s="166"/>
      <c r="AR122" s="166"/>
      <c r="AS122" s="166"/>
      <c r="AT122" s="166"/>
      <c r="AU122" s="166"/>
      <c r="AV122" s="166"/>
      <c r="AW122" s="166"/>
      <c r="AX122" s="166"/>
      <c r="AY122" s="166"/>
      <c r="AZ122" s="166"/>
      <c r="BA122" s="166"/>
      <c r="BB122" s="166"/>
      <c r="BC122" s="166"/>
      <c r="BD122" s="166"/>
      <c r="BE122" s="166"/>
      <c r="BF122" s="166"/>
      <c r="BG122" s="166"/>
      <c r="BH122" s="166"/>
      <c r="BI122" s="166"/>
      <c r="BJ122" s="166"/>
      <c r="BK122" s="166"/>
      <c r="CA122" s="154"/>
      <c r="CB122" s="154"/>
      <c r="CC122" s="195" t="s">
        <v>126</v>
      </c>
      <c r="CD122" s="8" t="s">
        <v>231</v>
      </c>
      <c r="CE122" s="8" t="b">
        <v>0</v>
      </c>
      <c r="CF122" s="104"/>
      <c r="CG122" s="8">
        <f t="shared" si="9"/>
        <v>0</v>
      </c>
      <c r="CH122" s="169" t="str">
        <f>IF(AND(CG122=0,CG123=0),"No.16調理器具未入力",IF(AND(CG122=1,CG123=1),"No.16調理器具選択矛盾",""))</f>
        <v>No.16調理器具未入力</v>
      </c>
      <c r="CI122" s="162" t="s">
        <v>764</v>
      </c>
      <c r="CJ122" s="104"/>
    </row>
    <row r="123" spans="1:88" ht="16.5" customHeight="1" x14ac:dyDescent="0.15">
      <c r="A123" s="614"/>
      <c r="B123" s="615"/>
      <c r="C123" s="615"/>
      <c r="D123" s="615"/>
      <c r="E123" s="615"/>
      <c r="F123" s="615"/>
      <c r="G123" s="616"/>
      <c r="H123" s="922"/>
      <c r="I123" s="923"/>
      <c r="J123" s="925"/>
      <c r="K123" s="927"/>
      <c r="L123" s="927"/>
      <c r="M123" s="925"/>
      <c r="N123" s="925"/>
      <c r="O123" s="936"/>
      <c r="P123" s="936"/>
      <c r="Q123" s="925"/>
      <c r="R123" s="927"/>
      <c r="S123" s="927"/>
      <c r="T123" s="573"/>
      <c r="V123" s="588"/>
      <c r="W123" s="589"/>
      <c r="X123" s="589"/>
      <c r="Y123" s="589"/>
      <c r="Z123" s="589"/>
      <c r="AA123" s="589"/>
      <c r="AB123" s="589"/>
      <c r="AC123" s="589"/>
      <c r="AD123" s="589"/>
      <c r="AE123" s="589"/>
      <c r="AF123" s="589"/>
      <c r="AG123" s="589"/>
      <c r="AH123" s="589"/>
      <c r="AI123" s="589"/>
      <c r="AJ123" s="591"/>
      <c r="AK123" s="591"/>
      <c r="AL123" s="591"/>
      <c r="AM123" s="591"/>
      <c r="AN123" s="591"/>
      <c r="AO123" s="593"/>
      <c r="AQ123" s="166"/>
      <c r="AR123" s="166"/>
      <c r="AS123" s="166"/>
      <c r="AT123" s="166"/>
      <c r="AU123" s="166"/>
      <c r="AV123" s="166"/>
      <c r="AW123" s="166"/>
      <c r="AX123" s="166"/>
      <c r="AY123" s="166"/>
      <c r="AZ123" s="166"/>
      <c r="BA123" s="166"/>
      <c r="BB123" s="166"/>
      <c r="BC123" s="166"/>
      <c r="BD123" s="166"/>
      <c r="BE123" s="166"/>
      <c r="BF123" s="166"/>
      <c r="BG123" s="166"/>
      <c r="BH123" s="166"/>
      <c r="BI123" s="166"/>
      <c r="BJ123" s="166"/>
      <c r="BK123" s="166"/>
      <c r="CA123" s="154"/>
      <c r="CB123" s="154"/>
      <c r="CC123" s="199"/>
      <c r="CD123" s="8" t="s">
        <v>259</v>
      </c>
      <c r="CE123" s="8" t="b">
        <v>0</v>
      </c>
      <c r="CF123" s="104"/>
      <c r="CG123" s="8">
        <f t="shared" si="9"/>
        <v>0</v>
      </c>
      <c r="CH123" s="180"/>
      <c r="CI123" s="163"/>
      <c r="CJ123" s="104"/>
    </row>
    <row r="124" spans="1:88" ht="16.5" customHeight="1" x14ac:dyDescent="0.15">
      <c r="A124" s="608" t="s">
        <v>729</v>
      </c>
      <c r="B124" s="609"/>
      <c r="C124" s="609"/>
      <c r="D124" s="609"/>
      <c r="E124" s="609"/>
      <c r="F124" s="609"/>
      <c r="G124" s="610"/>
      <c r="H124" s="920"/>
      <c r="I124" s="921"/>
      <c r="J124" s="924" t="s">
        <v>727</v>
      </c>
      <c r="K124" s="926"/>
      <c r="L124" s="926"/>
      <c r="M124" s="924" t="s">
        <v>728</v>
      </c>
      <c r="N124" s="924" t="s">
        <v>730</v>
      </c>
      <c r="O124" s="921"/>
      <c r="P124" s="921"/>
      <c r="Q124" s="924" t="s">
        <v>727</v>
      </c>
      <c r="R124" s="926"/>
      <c r="S124" s="926"/>
      <c r="T124" s="574" t="s">
        <v>728</v>
      </c>
      <c r="V124" s="583"/>
      <c r="W124" s="584"/>
      <c r="X124" s="584"/>
      <c r="Y124" s="584"/>
      <c r="Z124" s="584"/>
      <c r="AA124" s="584"/>
      <c r="AB124" s="584"/>
      <c r="AC124" s="584"/>
      <c r="AD124" s="584"/>
      <c r="AE124" s="584"/>
      <c r="AF124" s="584"/>
      <c r="AG124" s="579"/>
      <c r="AH124" s="579"/>
      <c r="AI124" s="579"/>
      <c r="AJ124" s="585"/>
      <c r="AK124" s="585"/>
      <c r="AL124" s="585"/>
      <c r="AM124" s="585"/>
      <c r="AN124" s="579"/>
      <c r="AO124" s="581"/>
      <c r="AQ124" s="166"/>
      <c r="AR124" s="166"/>
      <c r="AS124" s="166"/>
      <c r="AT124" s="166"/>
      <c r="AU124" s="166"/>
      <c r="AV124" s="166"/>
      <c r="AW124" s="166"/>
      <c r="AX124" s="166"/>
      <c r="AY124" s="166"/>
      <c r="AZ124" s="166"/>
      <c r="BA124" s="166"/>
      <c r="BB124" s="166"/>
      <c r="BC124" s="166"/>
      <c r="BD124" s="166"/>
      <c r="BE124" s="166"/>
      <c r="BF124" s="166"/>
      <c r="BG124" s="166"/>
      <c r="BH124" s="166"/>
      <c r="BI124" s="166"/>
      <c r="BJ124" s="166"/>
      <c r="BK124" s="166"/>
      <c r="CA124" s="154"/>
      <c r="CB124" s="154"/>
      <c r="CC124" s="195" t="s">
        <v>128</v>
      </c>
      <c r="CD124" s="8" t="s">
        <v>231</v>
      </c>
      <c r="CE124" s="8" t="b">
        <v>0</v>
      </c>
      <c r="CF124" s="104"/>
      <c r="CG124" s="8">
        <f t="shared" si="9"/>
        <v>0</v>
      </c>
      <c r="CH124" s="169" t="str">
        <f>IF(AND(CG124=0,CG125=0),"No.16食器等未入力",IF(AND(CG124=1,CG125=1),"No.16食器等選択矛盾",""))</f>
        <v>No.16食器等未入力</v>
      </c>
      <c r="CI124" s="162" t="s">
        <v>751</v>
      </c>
      <c r="CJ124" s="104"/>
    </row>
    <row r="125" spans="1:88" ht="16.5" customHeight="1" x14ac:dyDescent="0.15">
      <c r="A125" s="614"/>
      <c r="B125" s="615"/>
      <c r="C125" s="615"/>
      <c r="D125" s="615"/>
      <c r="E125" s="615"/>
      <c r="F125" s="615"/>
      <c r="G125" s="616"/>
      <c r="H125" s="922"/>
      <c r="I125" s="923"/>
      <c r="J125" s="925"/>
      <c r="K125" s="927"/>
      <c r="L125" s="927"/>
      <c r="M125" s="925"/>
      <c r="N125" s="925"/>
      <c r="O125" s="923"/>
      <c r="P125" s="923"/>
      <c r="Q125" s="925"/>
      <c r="R125" s="927"/>
      <c r="S125" s="927"/>
      <c r="T125" s="573"/>
      <c r="V125" s="583"/>
      <c r="W125" s="584"/>
      <c r="X125" s="584"/>
      <c r="Y125" s="584"/>
      <c r="Z125" s="584"/>
      <c r="AA125" s="584"/>
      <c r="AB125" s="584"/>
      <c r="AC125" s="584"/>
      <c r="AD125" s="584"/>
      <c r="AE125" s="584"/>
      <c r="AF125" s="584"/>
      <c r="AG125" s="579"/>
      <c r="AH125" s="579"/>
      <c r="AI125" s="579"/>
      <c r="AJ125" s="585"/>
      <c r="AK125" s="585"/>
      <c r="AL125" s="585"/>
      <c r="AM125" s="579"/>
      <c r="AN125" s="579"/>
      <c r="AO125" s="581"/>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CA125" s="154"/>
      <c r="CB125" s="154"/>
      <c r="CC125" s="199"/>
      <c r="CD125" s="8" t="s">
        <v>259</v>
      </c>
      <c r="CE125" s="8" t="b">
        <v>0</v>
      </c>
      <c r="CF125" s="104"/>
      <c r="CG125" s="8">
        <f t="shared" si="9"/>
        <v>0</v>
      </c>
      <c r="CH125" s="180"/>
      <c r="CI125" s="163"/>
      <c r="CJ125" s="104"/>
    </row>
    <row r="126" spans="1:88" ht="16.5" customHeight="1" x14ac:dyDescent="0.15">
      <c r="A126" s="937" t="s">
        <v>718</v>
      </c>
      <c r="B126" s="938"/>
      <c r="C126" s="938"/>
      <c r="D126" s="938"/>
      <c r="E126" s="938"/>
      <c r="F126" s="938"/>
      <c r="G126" s="939"/>
      <c r="H126" s="920"/>
      <c r="I126" s="921"/>
      <c r="J126" s="924" t="s">
        <v>727</v>
      </c>
      <c r="K126" s="926"/>
      <c r="L126" s="926"/>
      <c r="M126" s="924" t="s">
        <v>728</v>
      </c>
      <c r="N126" s="924" t="s">
        <v>730</v>
      </c>
      <c r="O126" s="921"/>
      <c r="P126" s="921"/>
      <c r="Q126" s="924" t="s">
        <v>727</v>
      </c>
      <c r="R126" s="926"/>
      <c r="S126" s="926"/>
      <c r="T126" s="574" t="s">
        <v>728</v>
      </c>
      <c r="V126" s="583"/>
      <c r="W126" s="584"/>
      <c r="X126" s="584"/>
      <c r="Y126" s="584"/>
      <c r="Z126" s="584"/>
      <c r="AA126" s="584"/>
      <c r="AB126" s="584"/>
      <c r="AC126" s="584"/>
      <c r="AD126" s="584"/>
      <c r="AE126" s="584"/>
      <c r="AF126" s="584"/>
      <c r="AG126" s="579"/>
      <c r="AH126" s="579"/>
      <c r="AI126" s="579"/>
      <c r="AJ126" s="585"/>
      <c r="AK126" s="585"/>
      <c r="AL126" s="585"/>
      <c r="AM126" s="585"/>
      <c r="AN126" s="579"/>
      <c r="AO126" s="581"/>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CA126" s="154"/>
      <c r="CB126" s="154"/>
      <c r="CC126" s="104" t="s">
        <v>267</v>
      </c>
      <c r="CD126" s="8" t="s">
        <v>231</v>
      </c>
      <c r="CE126" s="8" t="b">
        <v>0</v>
      </c>
      <c r="CF126" s="104"/>
      <c r="CG126" s="8">
        <f t="shared" si="9"/>
        <v>0</v>
      </c>
      <c r="CH126" s="169" t="str">
        <f>IF(AND(CG126=0,CG127=0),"No.16備蓄食品未入力",IF(AND(CG126=1,CG127=1),"No.16備蓄食品選択矛盾",""))</f>
        <v>No.16備蓄食品未入力</v>
      </c>
      <c r="CI126" s="162" t="s">
        <v>765</v>
      </c>
      <c r="CJ126" s="104"/>
    </row>
    <row r="127" spans="1:88" ht="16.5" customHeight="1" x14ac:dyDescent="0.15">
      <c r="A127" s="940"/>
      <c r="B127" s="941"/>
      <c r="C127" s="941"/>
      <c r="D127" s="941"/>
      <c r="E127" s="941"/>
      <c r="F127" s="941"/>
      <c r="G127" s="942"/>
      <c r="H127" s="922"/>
      <c r="I127" s="923"/>
      <c r="J127" s="925"/>
      <c r="K127" s="927"/>
      <c r="L127" s="927"/>
      <c r="M127" s="925"/>
      <c r="N127" s="925"/>
      <c r="O127" s="923"/>
      <c r="P127" s="923"/>
      <c r="Q127" s="925"/>
      <c r="R127" s="927"/>
      <c r="S127" s="927"/>
      <c r="T127" s="573"/>
      <c r="V127" s="583"/>
      <c r="W127" s="584"/>
      <c r="X127" s="584"/>
      <c r="Y127" s="584"/>
      <c r="Z127" s="584"/>
      <c r="AA127" s="584"/>
      <c r="AB127" s="584"/>
      <c r="AC127" s="584"/>
      <c r="AD127" s="584"/>
      <c r="AE127" s="584"/>
      <c r="AF127" s="584"/>
      <c r="AG127" s="579"/>
      <c r="AH127" s="579"/>
      <c r="AI127" s="579"/>
      <c r="AJ127" s="585"/>
      <c r="AK127" s="585"/>
      <c r="AL127" s="585"/>
      <c r="AM127" s="579"/>
      <c r="AN127" s="579"/>
      <c r="AO127" s="581"/>
      <c r="AQ127" s="166"/>
      <c r="AR127" s="166"/>
      <c r="AS127" s="166"/>
      <c r="AT127" s="166"/>
      <c r="AU127" s="166"/>
      <c r="AV127" s="166"/>
      <c r="AW127" s="166"/>
      <c r="AX127" s="166"/>
      <c r="AY127" s="166"/>
      <c r="AZ127" s="166"/>
      <c r="BA127" s="166"/>
      <c r="BB127" s="166"/>
      <c r="BC127" s="166"/>
      <c r="BD127" s="166"/>
      <c r="BE127" s="166"/>
      <c r="BF127" s="166"/>
      <c r="BG127" s="166"/>
      <c r="BH127" s="166"/>
      <c r="BI127" s="166"/>
      <c r="BJ127" s="166"/>
      <c r="BK127" s="166"/>
      <c r="CA127" s="154"/>
      <c r="CB127" s="154"/>
      <c r="CC127" s="104"/>
      <c r="CD127" s="8" t="s">
        <v>259</v>
      </c>
      <c r="CE127" s="8" t="b">
        <v>0</v>
      </c>
      <c r="CF127" s="104"/>
      <c r="CG127" s="8">
        <f t="shared" si="9"/>
        <v>0</v>
      </c>
      <c r="CH127" s="207" t="str">
        <f>IF(AND(CE126=TRUE,CE127=TRUE),"No.16備蓄食品矛盾選択",IF(AND(CE126=TRUE,OR(AK97="",AK98="")),"No.16備蓄食品食数・日数未入力",""))</f>
        <v/>
      </c>
      <c r="CI127" s="163" t="s">
        <v>767</v>
      </c>
      <c r="CJ127" s="104"/>
    </row>
    <row r="128" spans="1:88" ht="16.5" customHeight="1" x14ac:dyDescent="0.15">
      <c r="A128" s="937" t="s">
        <v>731</v>
      </c>
      <c r="B128" s="938"/>
      <c r="C128" s="938"/>
      <c r="D128" s="938"/>
      <c r="E128" s="938"/>
      <c r="F128" s="938"/>
      <c r="G128" s="939"/>
      <c r="H128" s="920"/>
      <c r="I128" s="921"/>
      <c r="J128" s="924" t="s">
        <v>727</v>
      </c>
      <c r="K128" s="926"/>
      <c r="L128" s="926"/>
      <c r="M128" s="924" t="s">
        <v>728</v>
      </c>
      <c r="N128" s="924" t="s">
        <v>730</v>
      </c>
      <c r="O128" s="921"/>
      <c r="P128" s="921"/>
      <c r="Q128" s="924" t="s">
        <v>727</v>
      </c>
      <c r="R128" s="926"/>
      <c r="S128" s="926"/>
      <c r="T128" s="574" t="s">
        <v>728</v>
      </c>
      <c r="V128" s="583"/>
      <c r="W128" s="584"/>
      <c r="X128" s="584"/>
      <c r="Y128" s="584"/>
      <c r="Z128" s="584"/>
      <c r="AA128" s="584"/>
      <c r="AB128" s="584"/>
      <c r="AC128" s="584"/>
      <c r="AD128" s="584"/>
      <c r="AE128" s="584"/>
      <c r="AF128" s="584"/>
      <c r="AG128" s="579"/>
      <c r="AH128" s="579"/>
      <c r="AI128" s="579"/>
      <c r="AJ128" s="585"/>
      <c r="AK128" s="585"/>
      <c r="AL128" s="585"/>
      <c r="AM128" s="585"/>
      <c r="AN128" s="579"/>
      <c r="AO128" s="581"/>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CA128" s="154"/>
      <c r="CB128" s="154"/>
      <c r="CC128" s="195" t="s">
        <v>127</v>
      </c>
      <c r="CD128" s="8" t="s">
        <v>231</v>
      </c>
      <c r="CE128" s="8" t="b">
        <v>0</v>
      </c>
      <c r="CF128" s="104"/>
      <c r="CG128" s="8">
        <f t="shared" si="9"/>
        <v>0</v>
      </c>
      <c r="CH128" s="169" t="str">
        <f>IF(AND(CG128=0,CG129=0),"No.16非常献立未入力",IF(AND(CG128=1,CG129=1),"No.16非常献立選択矛盾",""))</f>
        <v>No.16非常献立未入力</v>
      </c>
      <c r="CI128" s="162" t="s">
        <v>766</v>
      </c>
      <c r="CJ128" s="104"/>
    </row>
    <row r="129" spans="1:88" ht="16.5" customHeight="1" x14ac:dyDescent="0.15">
      <c r="A129" s="940"/>
      <c r="B129" s="941"/>
      <c r="C129" s="941"/>
      <c r="D129" s="941"/>
      <c r="E129" s="941"/>
      <c r="F129" s="941"/>
      <c r="G129" s="942"/>
      <c r="H129" s="922"/>
      <c r="I129" s="923"/>
      <c r="J129" s="925"/>
      <c r="K129" s="927"/>
      <c r="L129" s="927"/>
      <c r="M129" s="925"/>
      <c r="N129" s="925"/>
      <c r="O129" s="923"/>
      <c r="P129" s="923"/>
      <c r="Q129" s="925"/>
      <c r="R129" s="927"/>
      <c r="S129" s="927"/>
      <c r="T129" s="573"/>
      <c r="V129" s="583"/>
      <c r="W129" s="584"/>
      <c r="X129" s="584"/>
      <c r="Y129" s="584"/>
      <c r="Z129" s="584"/>
      <c r="AA129" s="584"/>
      <c r="AB129" s="584"/>
      <c r="AC129" s="584"/>
      <c r="AD129" s="584"/>
      <c r="AE129" s="584"/>
      <c r="AF129" s="584"/>
      <c r="AG129" s="579"/>
      <c r="AH129" s="579"/>
      <c r="AI129" s="579"/>
      <c r="AJ129" s="585"/>
      <c r="AK129" s="585"/>
      <c r="AL129" s="585"/>
      <c r="AM129" s="579"/>
      <c r="AN129" s="579"/>
      <c r="AO129" s="581"/>
      <c r="AQ129" s="166"/>
      <c r="AR129" s="166"/>
      <c r="AS129" s="166"/>
      <c r="AT129" s="166"/>
      <c r="AU129" s="166"/>
      <c r="AV129" s="166"/>
      <c r="AW129" s="166"/>
      <c r="AX129" s="166"/>
      <c r="AY129" s="166"/>
      <c r="AZ129" s="166"/>
      <c r="BA129" s="166"/>
      <c r="BB129" s="166"/>
      <c r="BC129" s="166"/>
      <c r="BD129" s="166"/>
      <c r="BE129" s="166"/>
      <c r="BF129" s="166"/>
      <c r="BG129" s="166"/>
      <c r="BH129" s="166"/>
      <c r="BI129" s="166"/>
      <c r="BJ129" s="166"/>
      <c r="BK129" s="166"/>
      <c r="CA129" s="154"/>
      <c r="CB129" s="154"/>
      <c r="CC129" s="199"/>
      <c r="CD129" s="8" t="s">
        <v>259</v>
      </c>
      <c r="CE129" s="8" t="b">
        <v>0</v>
      </c>
      <c r="CF129" s="104"/>
      <c r="CG129" s="8">
        <f t="shared" si="9"/>
        <v>0</v>
      </c>
      <c r="CH129" s="180"/>
      <c r="CI129" s="163"/>
      <c r="CJ129" s="104"/>
    </row>
    <row r="130" spans="1:88" ht="16.5" customHeight="1" x14ac:dyDescent="0.15">
      <c r="A130" s="608" t="s">
        <v>720</v>
      </c>
      <c r="B130" s="609"/>
      <c r="C130" s="609"/>
      <c r="D130" s="609"/>
      <c r="E130" s="609"/>
      <c r="F130" s="609"/>
      <c r="G130" s="609"/>
      <c r="H130" s="239" t="s">
        <v>721</v>
      </c>
      <c r="I130" s="625"/>
      <c r="J130" s="625"/>
      <c r="K130" s="625"/>
      <c r="L130" s="625"/>
      <c r="M130" s="625"/>
      <c r="N130" s="625"/>
      <c r="O130" s="625"/>
      <c r="P130" s="625"/>
      <c r="Q130" s="625"/>
      <c r="R130" s="625"/>
      <c r="S130" s="625"/>
      <c r="T130" s="139" t="s">
        <v>722</v>
      </c>
      <c r="V130" s="583"/>
      <c r="W130" s="584"/>
      <c r="X130" s="584"/>
      <c r="Y130" s="584"/>
      <c r="Z130" s="584"/>
      <c r="AA130" s="584"/>
      <c r="AB130" s="584"/>
      <c r="AC130" s="584"/>
      <c r="AD130" s="584"/>
      <c r="AE130" s="584"/>
      <c r="AF130" s="584"/>
      <c r="AG130" s="579"/>
      <c r="AH130" s="579"/>
      <c r="AI130" s="579"/>
      <c r="AJ130" s="585"/>
      <c r="AK130" s="585"/>
      <c r="AL130" s="585"/>
      <c r="AM130" s="585"/>
      <c r="AN130" s="579"/>
      <c r="AO130" s="581"/>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CA130" s="154"/>
      <c r="CB130" s="154"/>
      <c r="CC130" s="195" t="s">
        <v>129</v>
      </c>
      <c r="CD130" s="8" t="s">
        <v>231</v>
      </c>
      <c r="CE130" s="8" t="b">
        <v>0</v>
      </c>
      <c r="CF130" s="104"/>
      <c r="CG130" s="8">
        <f t="shared" si="9"/>
        <v>0</v>
      </c>
      <c r="CH130" s="169" t="str">
        <f>IF(AND(CG130=0,CG131=0),"No.16リスト未入力",IF(AND(CG130=1,CG131=1),"No.16リスト選択矛盾",""))</f>
        <v>No.16リスト未入力</v>
      </c>
      <c r="CI130" s="162" t="s">
        <v>751</v>
      </c>
      <c r="CJ130" s="104"/>
    </row>
    <row r="131" spans="1:88" ht="16.5" customHeight="1" x14ac:dyDescent="0.15">
      <c r="A131" s="943"/>
      <c r="B131" s="667"/>
      <c r="C131" s="667"/>
      <c r="D131" s="667"/>
      <c r="E131" s="667"/>
      <c r="F131" s="667"/>
      <c r="G131" s="944"/>
      <c r="H131" s="920"/>
      <c r="I131" s="921"/>
      <c r="J131" s="924" t="s">
        <v>727</v>
      </c>
      <c r="K131" s="926"/>
      <c r="L131" s="926"/>
      <c r="M131" s="924" t="s">
        <v>728</v>
      </c>
      <c r="N131" s="924" t="s">
        <v>730</v>
      </c>
      <c r="O131" s="921"/>
      <c r="P131" s="921"/>
      <c r="Q131" s="924" t="s">
        <v>727</v>
      </c>
      <c r="R131" s="926"/>
      <c r="S131" s="926"/>
      <c r="T131" s="574" t="s">
        <v>728</v>
      </c>
      <c r="V131" s="583"/>
      <c r="W131" s="584"/>
      <c r="X131" s="584"/>
      <c r="Y131" s="584"/>
      <c r="Z131" s="584"/>
      <c r="AA131" s="584"/>
      <c r="AB131" s="584"/>
      <c r="AC131" s="584"/>
      <c r="AD131" s="584"/>
      <c r="AE131" s="584"/>
      <c r="AF131" s="584"/>
      <c r="AG131" s="579"/>
      <c r="AH131" s="579"/>
      <c r="AI131" s="579"/>
      <c r="AJ131" s="585"/>
      <c r="AK131" s="585"/>
      <c r="AL131" s="585"/>
      <c r="AM131" s="579"/>
      <c r="AN131" s="579"/>
      <c r="AO131" s="581"/>
      <c r="AQ131" s="166"/>
      <c r="AR131" s="166"/>
      <c r="AS131" s="166"/>
      <c r="AT131" s="166"/>
      <c r="AU131" s="166"/>
      <c r="AV131" s="166"/>
      <c r="AW131" s="166"/>
      <c r="AX131" s="166"/>
      <c r="AY131" s="166"/>
      <c r="AZ131" s="166"/>
      <c r="BA131" s="166"/>
      <c r="BB131" s="166"/>
      <c r="BC131" s="166"/>
      <c r="BD131" s="166"/>
      <c r="BE131" s="166"/>
      <c r="BF131" s="166"/>
      <c r="BG131" s="166"/>
      <c r="BH131" s="166"/>
      <c r="BI131" s="166"/>
      <c r="BJ131" s="166"/>
      <c r="BK131" s="166"/>
      <c r="CA131" s="154"/>
      <c r="CB131" s="154"/>
      <c r="CC131" s="199"/>
      <c r="CD131" s="8" t="s">
        <v>259</v>
      </c>
      <c r="CE131" s="8" t="b">
        <v>0</v>
      </c>
      <c r="CF131" s="104"/>
      <c r="CG131" s="8">
        <f t="shared" si="9"/>
        <v>0</v>
      </c>
      <c r="CH131" s="180"/>
      <c r="CI131" s="163"/>
      <c r="CJ131" s="104"/>
    </row>
    <row r="132" spans="1:88" ht="16.5" customHeight="1" x14ac:dyDescent="0.15">
      <c r="A132" s="945"/>
      <c r="B132" s="946"/>
      <c r="C132" s="946"/>
      <c r="D132" s="946"/>
      <c r="E132" s="946"/>
      <c r="F132" s="946"/>
      <c r="G132" s="947"/>
      <c r="H132" s="922"/>
      <c r="I132" s="923"/>
      <c r="J132" s="925"/>
      <c r="K132" s="927"/>
      <c r="L132" s="927"/>
      <c r="M132" s="925"/>
      <c r="N132" s="925"/>
      <c r="O132" s="923"/>
      <c r="P132" s="923"/>
      <c r="Q132" s="925"/>
      <c r="R132" s="927"/>
      <c r="S132" s="927"/>
      <c r="T132" s="573"/>
      <c r="V132" s="583"/>
      <c r="W132" s="584"/>
      <c r="X132" s="584"/>
      <c r="Y132" s="584"/>
      <c r="Z132" s="584"/>
      <c r="AA132" s="584"/>
      <c r="AB132" s="584"/>
      <c r="AC132" s="584"/>
      <c r="AD132" s="584"/>
      <c r="AE132" s="584"/>
      <c r="AF132" s="584"/>
      <c r="AG132" s="579"/>
      <c r="AH132" s="579"/>
      <c r="AI132" s="579"/>
      <c r="AJ132" s="585"/>
      <c r="AK132" s="585"/>
      <c r="AL132" s="585"/>
      <c r="AM132" s="585"/>
      <c r="AN132" s="579"/>
      <c r="AO132" s="581"/>
      <c r="AQ132" s="166"/>
      <c r="AR132" s="166"/>
      <c r="AS132" s="166"/>
      <c r="AT132" s="166"/>
      <c r="AU132" s="166"/>
      <c r="AV132" s="166"/>
      <c r="AW132" s="166"/>
      <c r="AX132" s="166"/>
      <c r="AY132" s="166"/>
      <c r="AZ132" s="166"/>
      <c r="BA132" s="166"/>
      <c r="BB132" s="166"/>
      <c r="BC132" s="166"/>
      <c r="BD132" s="166"/>
      <c r="BE132" s="166"/>
      <c r="BF132" s="166"/>
      <c r="BG132" s="166"/>
      <c r="BH132" s="166"/>
      <c r="BI132" s="166"/>
      <c r="BJ132" s="166"/>
      <c r="BK132" s="166"/>
      <c r="CA132" s="154"/>
      <c r="CB132" s="154"/>
      <c r="CC132" s="195" t="s">
        <v>130</v>
      </c>
      <c r="CD132" s="8" t="s">
        <v>231</v>
      </c>
      <c r="CE132" s="8" t="b">
        <v>0</v>
      </c>
      <c r="CF132" s="104"/>
      <c r="CG132" s="8">
        <f t="shared" si="9"/>
        <v>0</v>
      </c>
      <c r="CH132" s="169" t="str">
        <f>IF(AND(CG132=0,CG133=0),"No.16保管場所周知未入力",IF(AND(CG132=1,CG133=1),"No.16保管場所選択矛盾",""))</f>
        <v>No.16保管場所周知未入力</v>
      </c>
      <c r="CI132" s="162" t="s">
        <v>764</v>
      </c>
      <c r="CJ132" s="104"/>
    </row>
    <row r="133" spans="1:88" ht="16.5" customHeight="1" x14ac:dyDescent="0.15">
      <c r="A133" s="608" t="s">
        <v>723</v>
      </c>
      <c r="B133" s="609"/>
      <c r="C133" s="609"/>
      <c r="D133" s="609"/>
      <c r="E133" s="609"/>
      <c r="F133" s="609"/>
      <c r="G133" s="609"/>
      <c r="H133" s="240" t="s">
        <v>721</v>
      </c>
      <c r="I133" s="625"/>
      <c r="J133" s="625"/>
      <c r="K133" s="625"/>
      <c r="L133" s="625"/>
      <c r="M133" s="625"/>
      <c r="N133" s="625"/>
      <c r="O133" s="625"/>
      <c r="P133" s="625"/>
      <c r="Q133" s="625"/>
      <c r="R133" s="625"/>
      <c r="S133" s="625"/>
      <c r="T133" s="238" t="s">
        <v>722</v>
      </c>
      <c r="V133" s="583"/>
      <c r="W133" s="584"/>
      <c r="X133" s="584"/>
      <c r="Y133" s="584"/>
      <c r="Z133" s="584"/>
      <c r="AA133" s="584"/>
      <c r="AB133" s="584"/>
      <c r="AC133" s="584"/>
      <c r="AD133" s="584"/>
      <c r="AE133" s="584"/>
      <c r="AF133" s="584"/>
      <c r="AG133" s="579"/>
      <c r="AH133" s="579"/>
      <c r="AI133" s="579"/>
      <c r="AJ133" s="585"/>
      <c r="AK133" s="585"/>
      <c r="AL133" s="585"/>
      <c r="AM133" s="579"/>
      <c r="AN133" s="579"/>
      <c r="AO133" s="581"/>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CA133" s="199"/>
      <c r="CB133" s="199"/>
      <c r="CC133" s="199"/>
      <c r="CD133" s="8" t="s">
        <v>259</v>
      </c>
      <c r="CE133" s="8" t="b">
        <v>0</v>
      </c>
      <c r="CF133" s="104"/>
      <c r="CG133" s="8">
        <f t="shared" si="9"/>
        <v>0</v>
      </c>
      <c r="CH133" s="180"/>
      <c r="CI133" s="163"/>
      <c r="CJ133" s="104"/>
    </row>
    <row r="134" spans="1:88" ht="16.5" customHeight="1" x14ac:dyDescent="0.15">
      <c r="A134" s="943"/>
      <c r="B134" s="667"/>
      <c r="C134" s="667"/>
      <c r="D134" s="667"/>
      <c r="E134" s="667"/>
      <c r="F134" s="667"/>
      <c r="G134" s="944"/>
      <c r="H134" s="920"/>
      <c r="I134" s="921"/>
      <c r="J134" s="924" t="s">
        <v>727</v>
      </c>
      <c r="K134" s="926"/>
      <c r="L134" s="926"/>
      <c r="M134" s="924" t="s">
        <v>728</v>
      </c>
      <c r="N134" s="924" t="s">
        <v>730</v>
      </c>
      <c r="O134" s="921"/>
      <c r="P134" s="921"/>
      <c r="Q134" s="924" t="s">
        <v>727</v>
      </c>
      <c r="R134" s="926"/>
      <c r="S134" s="926"/>
      <c r="T134" s="574" t="s">
        <v>728</v>
      </c>
      <c r="V134" s="583"/>
      <c r="W134" s="584"/>
      <c r="X134" s="584"/>
      <c r="Y134" s="584"/>
      <c r="Z134" s="584"/>
      <c r="AA134" s="584"/>
      <c r="AB134" s="584"/>
      <c r="AC134" s="584"/>
      <c r="AD134" s="584"/>
      <c r="AE134" s="584"/>
      <c r="AF134" s="584"/>
      <c r="AG134" s="579"/>
      <c r="AH134" s="579"/>
      <c r="AI134" s="579"/>
      <c r="AJ134" s="585"/>
      <c r="AK134" s="585"/>
      <c r="AL134" s="585"/>
      <c r="AM134" s="585"/>
      <c r="AN134" s="579"/>
      <c r="AO134" s="581"/>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CA134" s="195" t="s">
        <v>768</v>
      </c>
      <c r="CB134" s="195" t="s">
        <v>268</v>
      </c>
      <c r="CC134" s="195" t="s">
        <v>269</v>
      </c>
      <c r="CD134" s="8" t="s">
        <v>231</v>
      </c>
      <c r="CE134" s="8" t="b">
        <v>0</v>
      </c>
      <c r="CF134" s="104"/>
      <c r="CG134" s="8">
        <f t="shared" si="9"/>
        <v>0</v>
      </c>
      <c r="CH134" s="169" t="str">
        <f>IF(AND(CG134=0,CG135=0),"No.17会議未入力",IF(AND(CG134=1,CG135=1),"No.17会議選択矛盾",IF(AND(CG134=1,CG136=0,CG137=0),"No.17頻度未入力",IF(AND(CG134=1,CG138=0,CG139=0),"No.17会議録未入力",""))))</f>
        <v>No.17会議未入力</v>
      </c>
      <c r="CI134" s="162" t="s">
        <v>751</v>
      </c>
      <c r="CJ134" s="104"/>
    </row>
    <row r="135" spans="1:88" ht="16.5" customHeight="1" thickBot="1" x14ac:dyDescent="0.2">
      <c r="A135" s="948"/>
      <c r="B135" s="668"/>
      <c r="C135" s="668"/>
      <c r="D135" s="668"/>
      <c r="E135" s="668"/>
      <c r="F135" s="668"/>
      <c r="G135" s="949"/>
      <c r="H135" s="950"/>
      <c r="I135" s="951"/>
      <c r="J135" s="952"/>
      <c r="K135" s="953"/>
      <c r="L135" s="953"/>
      <c r="M135" s="952"/>
      <c r="N135" s="952"/>
      <c r="O135" s="951"/>
      <c r="P135" s="951"/>
      <c r="Q135" s="952"/>
      <c r="R135" s="953"/>
      <c r="S135" s="953"/>
      <c r="T135" s="954"/>
      <c r="V135" s="583"/>
      <c r="W135" s="584"/>
      <c r="X135" s="584"/>
      <c r="Y135" s="584"/>
      <c r="Z135" s="584"/>
      <c r="AA135" s="584"/>
      <c r="AB135" s="584"/>
      <c r="AC135" s="584"/>
      <c r="AD135" s="584"/>
      <c r="AE135" s="584"/>
      <c r="AF135" s="584"/>
      <c r="AG135" s="579"/>
      <c r="AH135" s="579"/>
      <c r="AI135" s="579"/>
      <c r="AJ135" s="585"/>
      <c r="AK135" s="585"/>
      <c r="AL135" s="585"/>
      <c r="AM135" s="579"/>
      <c r="AN135" s="579"/>
      <c r="AO135" s="581"/>
      <c r="AQ135" s="166"/>
      <c r="AR135" s="166"/>
      <c r="AS135" s="166"/>
      <c r="AT135" s="166"/>
      <c r="AU135" s="166"/>
      <c r="AV135" s="166"/>
      <c r="AW135" s="166"/>
      <c r="AX135" s="166"/>
      <c r="AY135" s="166"/>
      <c r="AZ135" s="166"/>
      <c r="BA135" s="166"/>
      <c r="BB135" s="166"/>
      <c r="BC135" s="166"/>
      <c r="BD135" s="166"/>
      <c r="BE135" s="166"/>
      <c r="BF135" s="166"/>
      <c r="BG135" s="166"/>
      <c r="BH135" s="166"/>
      <c r="BI135" s="166"/>
      <c r="BJ135" s="166"/>
      <c r="BK135" s="166"/>
      <c r="CA135" s="154"/>
      <c r="CB135" s="154"/>
      <c r="CC135" s="199"/>
      <c r="CD135" s="8" t="s">
        <v>232</v>
      </c>
      <c r="CE135" s="8" t="b">
        <v>0</v>
      </c>
      <c r="CF135" s="104"/>
      <c r="CG135" s="8">
        <f t="shared" si="9"/>
        <v>0</v>
      </c>
      <c r="CH135" s="161" t="str">
        <f>IF(AND(CG136=1,CG137=1),"No.17頻度選択矛盾","")</f>
        <v/>
      </c>
      <c r="CI135" s="162" t="s">
        <v>927</v>
      </c>
      <c r="CJ135" s="104"/>
    </row>
    <row r="136" spans="1:88" ht="16.5" customHeight="1" x14ac:dyDescent="0.15">
      <c r="A136" s="285"/>
      <c r="V136" s="583"/>
      <c r="W136" s="584"/>
      <c r="X136" s="584"/>
      <c r="Y136" s="584"/>
      <c r="Z136" s="584"/>
      <c r="AA136" s="584"/>
      <c r="AB136" s="584"/>
      <c r="AC136" s="584"/>
      <c r="AD136" s="584"/>
      <c r="AE136" s="584"/>
      <c r="AF136" s="584"/>
      <c r="AG136" s="579"/>
      <c r="AH136" s="579"/>
      <c r="AI136" s="579"/>
      <c r="AJ136" s="585"/>
      <c r="AK136" s="585"/>
      <c r="AL136" s="585"/>
      <c r="AM136" s="585"/>
      <c r="AN136" s="579"/>
      <c r="AO136" s="581"/>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CA136" s="154"/>
      <c r="CB136" s="154"/>
      <c r="CC136" s="195" t="s">
        <v>270</v>
      </c>
      <c r="CD136" s="8" t="s">
        <v>271</v>
      </c>
      <c r="CE136" s="8" t="b">
        <v>0</v>
      </c>
      <c r="CF136" s="104"/>
      <c r="CG136" s="8">
        <f t="shared" si="9"/>
        <v>0</v>
      </c>
      <c r="CH136" s="161" t="str">
        <f>IF(AND(CG138=1,CG139=1),"No.17会議録選択矛盾","")</f>
        <v/>
      </c>
      <c r="CI136" s="162" t="s">
        <v>929</v>
      </c>
      <c r="CJ136" s="104"/>
    </row>
    <row r="137" spans="1:88" ht="16.5" customHeight="1" x14ac:dyDescent="0.15">
      <c r="A137" s="285"/>
      <c r="V137" s="583"/>
      <c r="W137" s="584"/>
      <c r="X137" s="584"/>
      <c r="Y137" s="584"/>
      <c r="Z137" s="584"/>
      <c r="AA137" s="584"/>
      <c r="AB137" s="584"/>
      <c r="AC137" s="584"/>
      <c r="AD137" s="584"/>
      <c r="AE137" s="584"/>
      <c r="AF137" s="584"/>
      <c r="AG137" s="579"/>
      <c r="AH137" s="579"/>
      <c r="AI137" s="579"/>
      <c r="AJ137" s="585"/>
      <c r="AK137" s="585"/>
      <c r="AL137" s="585"/>
      <c r="AM137" s="579"/>
      <c r="AN137" s="579"/>
      <c r="AO137" s="581"/>
      <c r="AQ137" s="166"/>
      <c r="AR137" s="166"/>
      <c r="AS137" s="166"/>
      <c r="AT137" s="166"/>
      <c r="AU137" s="166"/>
      <c r="AV137" s="166"/>
      <c r="AW137" s="166"/>
      <c r="AX137" s="166"/>
      <c r="AY137" s="166"/>
      <c r="AZ137" s="166"/>
      <c r="BA137" s="166"/>
      <c r="BB137" s="166"/>
      <c r="BC137" s="166"/>
      <c r="BD137" s="166"/>
      <c r="BE137" s="166"/>
      <c r="BF137" s="166"/>
      <c r="BG137" s="166"/>
      <c r="BH137" s="166"/>
      <c r="BI137" s="166"/>
      <c r="BJ137" s="166"/>
      <c r="BK137" s="166"/>
      <c r="CA137" s="154"/>
      <c r="CB137" s="154"/>
      <c r="CC137" s="199"/>
      <c r="CD137" s="8" t="s">
        <v>272</v>
      </c>
      <c r="CE137" s="8" t="b">
        <v>0</v>
      </c>
      <c r="CF137" s="104"/>
      <c r="CG137" s="8">
        <f t="shared" si="9"/>
        <v>0</v>
      </c>
      <c r="CH137" s="161"/>
      <c r="CI137" s="162"/>
      <c r="CJ137" s="104"/>
    </row>
    <row r="138" spans="1:88" ht="16.5" customHeight="1" x14ac:dyDescent="0.15">
      <c r="A138" s="285"/>
      <c r="V138" s="583"/>
      <c r="W138" s="584"/>
      <c r="X138" s="584"/>
      <c r="Y138" s="584"/>
      <c r="Z138" s="584"/>
      <c r="AA138" s="584"/>
      <c r="AB138" s="584"/>
      <c r="AC138" s="584"/>
      <c r="AD138" s="584"/>
      <c r="AE138" s="584"/>
      <c r="AF138" s="584"/>
      <c r="AG138" s="579"/>
      <c r="AH138" s="579"/>
      <c r="AI138" s="579"/>
      <c r="AJ138" s="585"/>
      <c r="AK138" s="585"/>
      <c r="AL138" s="585"/>
      <c r="AM138" s="585"/>
      <c r="AN138" s="579"/>
      <c r="AO138" s="581"/>
      <c r="AQ138" s="166"/>
      <c r="AR138" s="166"/>
      <c r="AS138" s="166"/>
      <c r="AT138" s="166"/>
      <c r="AU138" s="166"/>
      <c r="AV138" s="166"/>
      <c r="AW138" s="166"/>
      <c r="AX138" s="166"/>
      <c r="AY138" s="166"/>
      <c r="AZ138" s="166"/>
      <c r="BA138" s="166"/>
      <c r="BB138" s="166"/>
      <c r="BC138" s="166"/>
      <c r="BD138" s="166"/>
      <c r="BE138" s="166"/>
      <c r="BF138" s="166"/>
      <c r="BG138" s="166"/>
      <c r="BH138" s="166"/>
      <c r="BI138" s="166"/>
      <c r="BJ138" s="166"/>
      <c r="BK138" s="166"/>
      <c r="CA138" s="154"/>
      <c r="CB138" s="154"/>
      <c r="CC138" s="104" t="s">
        <v>281</v>
      </c>
      <c r="CD138" s="8" t="s">
        <v>231</v>
      </c>
      <c r="CE138" s="8" t="b">
        <v>0</v>
      </c>
      <c r="CF138" s="104"/>
      <c r="CG138" s="8">
        <f t="shared" si="9"/>
        <v>0</v>
      </c>
      <c r="CH138" s="161"/>
      <c r="CI138" s="162"/>
      <c r="CJ138" s="104"/>
    </row>
    <row r="139" spans="1:88" ht="16.5" customHeight="1" x14ac:dyDescent="0.15">
      <c r="A139" s="285"/>
      <c r="V139" s="583"/>
      <c r="W139" s="584"/>
      <c r="X139" s="584"/>
      <c r="Y139" s="584"/>
      <c r="Z139" s="584"/>
      <c r="AA139" s="584"/>
      <c r="AB139" s="584"/>
      <c r="AC139" s="584"/>
      <c r="AD139" s="584"/>
      <c r="AE139" s="584"/>
      <c r="AF139" s="584"/>
      <c r="AG139" s="579"/>
      <c r="AH139" s="579"/>
      <c r="AI139" s="579"/>
      <c r="AJ139" s="585"/>
      <c r="AK139" s="585"/>
      <c r="AL139" s="585"/>
      <c r="AM139" s="579"/>
      <c r="AN139" s="579"/>
      <c r="AO139" s="581"/>
      <c r="AQ139" s="166"/>
      <c r="AR139" s="166"/>
      <c r="AS139" s="166"/>
      <c r="AT139" s="166"/>
      <c r="AU139" s="166"/>
      <c r="AV139" s="166"/>
      <c r="AW139" s="166"/>
      <c r="AX139" s="166"/>
      <c r="AY139" s="166"/>
      <c r="AZ139" s="166"/>
      <c r="BA139" s="166"/>
      <c r="BB139" s="166"/>
      <c r="BC139" s="166"/>
      <c r="BD139" s="166"/>
      <c r="BE139" s="166"/>
      <c r="BF139" s="166"/>
      <c r="BG139" s="166"/>
      <c r="BH139" s="166"/>
      <c r="BI139" s="166"/>
      <c r="BJ139" s="166"/>
      <c r="BK139" s="166"/>
      <c r="CA139" s="199"/>
      <c r="CB139" s="199"/>
      <c r="CC139" s="104"/>
      <c r="CD139" s="8" t="s">
        <v>232</v>
      </c>
      <c r="CE139" s="8" t="b">
        <v>0</v>
      </c>
      <c r="CF139" s="104"/>
      <c r="CG139" s="8">
        <f t="shared" si="9"/>
        <v>0</v>
      </c>
      <c r="CH139" s="180"/>
      <c r="CI139" s="163"/>
      <c r="CJ139" s="104"/>
    </row>
    <row r="140" spans="1:88" ht="16.5" customHeight="1" x14ac:dyDescent="0.15">
      <c r="A140" s="285"/>
      <c r="V140" s="583"/>
      <c r="W140" s="584"/>
      <c r="X140" s="584"/>
      <c r="Y140" s="584"/>
      <c r="Z140" s="584"/>
      <c r="AA140" s="584"/>
      <c r="AB140" s="584"/>
      <c r="AC140" s="584"/>
      <c r="AD140" s="584"/>
      <c r="AE140" s="584"/>
      <c r="AF140" s="584"/>
      <c r="AG140" s="579"/>
      <c r="AH140" s="579"/>
      <c r="AI140" s="579"/>
      <c r="AJ140" s="585"/>
      <c r="AK140" s="585"/>
      <c r="AL140" s="585"/>
      <c r="AM140" s="585"/>
      <c r="AN140" s="579"/>
      <c r="AO140" s="581"/>
      <c r="AQ140" s="166"/>
      <c r="AR140" s="166"/>
      <c r="AS140" s="166"/>
      <c r="AT140" s="166"/>
      <c r="AU140" s="166"/>
      <c r="AV140" s="166"/>
      <c r="AW140" s="166"/>
      <c r="AX140" s="166"/>
      <c r="AY140" s="166"/>
      <c r="AZ140" s="166"/>
      <c r="BA140" s="166"/>
      <c r="BB140" s="166"/>
      <c r="BC140" s="166"/>
      <c r="BD140" s="166"/>
      <c r="BE140" s="166"/>
      <c r="BF140" s="166"/>
      <c r="BG140" s="166"/>
      <c r="BH140" s="166"/>
      <c r="BI140" s="166"/>
      <c r="BJ140" s="166"/>
      <c r="BK140" s="166"/>
      <c r="CA140" s="195" t="s">
        <v>769</v>
      </c>
      <c r="CB140" s="190" t="s">
        <v>273</v>
      </c>
      <c r="CC140" s="204"/>
      <c r="CD140" s="8" t="s">
        <v>274</v>
      </c>
      <c r="CE140" s="200" t="b">
        <v>0</v>
      </c>
      <c r="CF140" s="195"/>
      <c r="CG140" s="201">
        <f t="shared" si="9"/>
        <v>0</v>
      </c>
      <c r="CH140" s="169" t="str">
        <f>IF(AND(CG134=1,SUM(CG140:CG147)=0),"No.18会議ﾒﾝﾊﾞｰ未入力",IF(AND(CG147=1,AI95=""),"No18その他内容未入力",""))</f>
        <v/>
      </c>
      <c r="CI140" s="162" t="s">
        <v>751</v>
      </c>
      <c r="CJ140" s="104"/>
    </row>
    <row r="141" spans="1:88" ht="16.5" customHeight="1" thickBot="1" x14ac:dyDescent="0.2">
      <c r="A141" s="285"/>
      <c r="V141" s="955"/>
      <c r="W141" s="956"/>
      <c r="X141" s="956"/>
      <c r="Y141" s="956"/>
      <c r="Z141" s="956"/>
      <c r="AA141" s="956"/>
      <c r="AB141" s="956"/>
      <c r="AC141" s="956"/>
      <c r="AD141" s="956"/>
      <c r="AE141" s="956"/>
      <c r="AF141" s="956"/>
      <c r="AG141" s="580"/>
      <c r="AH141" s="580"/>
      <c r="AI141" s="580"/>
      <c r="AJ141" s="957"/>
      <c r="AK141" s="957"/>
      <c r="AL141" s="957"/>
      <c r="AM141" s="579"/>
      <c r="AN141" s="579"/>
      <c r="AO141" s="581"/>
      <c r="AQ141" s="166"/>
      <c r="AR141" s="166"/>
      <c r="AS141" s="166"/>
      <c r="AT141" s="166"/>
      <c r="AU141" s="166"/>
      <c r="AV141" s="166"/>
      <c r="AW141" s="166"/>
      <c r="AX141" s="166"/>
      <c r="AY141" s="166"/>
      <c r="AZ141" s="166"/>
      <c r="BA141" s="166"/>
      <c r="BB141" s="166"/>
      <c r="BC141" s="166"/>
      <c r="BD141" s="166"/>
      <c r="BE141" s="166"/>
      <c r="BF141" s="166"/>
      <c r="BG141" s="166"/>
      <c r="BH141" s="166"/>
      <c r="BI141" s="166"/>
      <c r="BJ141" s="166"/>
      <c r="BK141" s="166"/>
      <c r="CA141" s="154"/>
      <c r="CB141" s="155"/>
      <c r="CC141" s="156"/>
      <c r="CD141" s="8" t="s">
        <v>275</v>
      </c>
      <c r="CE141" s="200" t="b">
        <v>0</v>
      </c>
      <c r="CF141" s="154"/>
      <c r="CG141" s="201">
        <f t="shared" si="9"/>
        <v>0</v>
      </c>
      <c r="CH141" s="161" t="str">
        <f>IF(AND(CG134=0,CG135=0,OR(SUM(CG140:CG147)&gt;=1)),"No.17会議未入力",IF(AND(CG134=1,CG147=1,AI95=""),"No.18その他内容未入力",""))</f>
        <v/>
      </c>
      <c r="CI141" s="162" t="s">
        <v>751</v>
      </c>
      <c r="CJ141" s="104"/>
    </row>
    <row r="142" spans="1:88" ht="16.5" customHeight="1" x14ac:dyDescent="0.15">
      <c r="A142" s="279" t="s">
        <v>736</v>
      </c>
      <c r="B142" s="280"/>
      <c r="C142" s="281"/>
      <c r="D142" s="281"/>
      <c r="E142" s="281"/>
      <c r="F142" s="281"/>
      <c r="G142" s="281"/>
      <c r="H142" s="281"/>
      <c r="I142" s="281"/>
      <c r="J142" s="281"/>
      <c r="K142" s="282"/>
      <c r="L142" s="282"/>
      <c r="M142" s="282"/>
      <c r="N142" s="282"/>
      <c r="O142" s="282"/>
      <c r="P142" s="282"/>
      <c r="Q142" s="282"/>
      <c r="R142" s="282"/>
      <c r="S142" s="282"/>
      <c r="T142" s="282"/>
      <c r="U142" s="282"/>
      <c r="V142" s="282"/>
      <c r="W142" s="282"/>
      <c r="X142" s="282"/>
      <c r="Y142" s="282"/>
      <c r="Z142" s="166"/>
      <c r="AA142" s="282"/>
      <c r="AB142" s="282"/>
      <c r="AC142" s="282"/>
      <c r="AD142" s="282"/>
      <c r="AE142" s="282"/>
      <c r="AF142" s="282"/>
      <c r="AG142" s="283"/>
      <c r="AH142" s="283"/>
      <c r="AI142" s="283"/>
      <c r="AJ142" s="283"/>
      <c r="AK142" s="283"/>
      <c r="AL142" s="283"/>
      <c r="AM142" s="283"/>
      <c r="AN142" s="283"/>
      <c r="AO142" s="284" t="s">
        <v>737</v>
      </c>
      <c r="AQ142" s="166"/>
      <c r="AR142" s="166"/>
      <c r="AS142" s="166"/>
      <c r="AT142" s="166"/>
      <c r="AU142" s="166"/>
      <c r="AV142" s="166"/>
      <c r="AW142" s="166"/>
      <c r="AX142" s="166"/>
      <c r="AY142" s="166"/>
      <c r="AZ142" s="166"/>
      <c r="BA142" s="166"/>
      <c r="BB142" s="166"/>
      <c r="BC142" s="166"/>
      <c r="BD142" s="166"/>
      <c r="BE142" s="166"/>
      <c r="BF142" s="166"/>
      <c r="BG142" s="166"/>
      <c r="BH142" s="166"/>
      <c r="BI142" s="166"/>
      <c r="BJ142" s="166"/>
      <c r="BK142" s="166"/>
      <c r="CA142" s="154"/>
      <c r="CB142" s="155"/>
      <c r="CC142" s="156"/>
      <c r="CD142" s="8" t="s">
        <v>276</v>
      </c>
      <c r="CE142" s="200" t="b">
        <v>0</v>
      </c>
      <c r="CF142" s="154"/>
      <c r="CG142" s="201">
        <f t="shared" si="9"/>
        <v>0</v>
      </c>
      <c r="CH142" s="161" t="str">
        <f>IF(AND(CG147=1,AI105=""),"No18.その他未入力","")</f>
        <v/>
      </c>
      <c r="CI142" s="162" t="s">
        <v>927</v>
      </c>
      <c r="CJ142" s="104"/>
    </row>
    <row r="143" spans="1:88" ht="16.5" customHeight="1" thickBot="1" x14ac:dyDescent="0.2">
      <c r="A143" s="271"/>
      <c r="B143" s="271"/>
      <c r="C143" s="414"/>
      <c r="D143" s="414"/>
      <c r="E143" s="209"/>
      <c r="F143" s="209"/>
      <c r="G143" s="209"/>
      <c r="H143" s="209"/>
      <c r="I143" s="209"/>
      <c r="J143" s="209"/>
      <c r="K143" s="279"/>
      <c r="L143" s="279"/>
      <c r="M143" s="279"/>
      <c r="N143" s="279"/>
      <c r="O143" s="279"/>
      <c r="P143" s="279"/>
      <c r="Q143" s="279"/>
      <c r="R143" s="279"/>
      <c r="S143" s="279"/>
      <c r="T143" s="279"/>
      <c r="U143" s="279"/>
      <c r="V143" s="279"/>
      <c r="W143" s="279"/>
      <c r="X143" s="279"/>
      <c r="Y143" s="279"/>
      <c r="Z143" s="91"/>
      <c r="AA143" s="279"/>
      <c r="AB143" s="279"/>
      <c r="AC143" s="279"/>
      <c r="AD143" s="279"/>
      <c r="AE143" s="279"/>
      <c r="AF143" s="279"/>
      <c r="AG143" s="398"/>
      <c r="AH143" s="398"/>
      <c r="AI143" s="398"/>
      <c r="AJ143" s="398"/>
      <c r="AK143" s="398"/>
      <c r="AL143" s="398"/>
      <c r="AM143" s="398"/>
      <c r="AN143" s="398"/>
      <c r="AO143" s="399"/>
      <c r="AQ143" s="166"/>
      <c r="AR143" s="166"/>
      <c r="AS143" s="166"/>
      <c r="AT143" s="166"/>
      <c r="AU143" s="166"/>
      <c r="AV143" s="166"/>
      <c r="AW143" s="166"/>
      <c r="AX143" s="166"/>
      <c r="AY143" s="166"/>
      <c r="AZ143" s="166"/>
      <c r="BA143" s="166"/>
      <c r="BB143" s="166"/>
      <c r="BC143" s="166"/>
      <c r="BD143" s="166"/>
      <c r="BE143" s="166"/>
      <c r="BF143" s="166"/>
      <c r="BG143" s="166"/>
      <c r="BH143" s="166"/>
      <c r="BI143" s="166"/>
      <c r="BJ143" s="166"/>
      <c r="BK143" s="166"/>
      <c r="CA143" s="154"/>
      <c r="CB143" s="155"/>
      <c r="CC143" s="156"/>
      <c r="CD143" s="8" t="s">
        <v>277</v>
      </c>
      <c r="CE143" s="200" t="b">
        <v>0</v>
      </c>
      <c r="CF143" s="154"/>
      <c r="CG143" s="201">
        <f t="shared" si="9"/>
        <v>0</v>
      </c>
      <c r="CH143" s="161"/>
      <c r="CI143" s="162"/>
      <c r="CJ143" s="104"/>
    </row>
    <row r="144" spans="1:88" ht="16.5" customHeight="1" x14ac:dyDescent="0.15">
      <c r="A144" s="653" t="s">
        <v>63</v>
      </c>
      <c r="B144" s="654"/>
      <c r="C144" s="400" t="s">
        <v>891</v>
      </c>
      <c r="D144" s="401"/>
      <c r="E144" s="401"/>
      <c r="F144" s="401"/>
      <c r="G144" s="401"/>
      <c r="H144" s="401"/>
      <c r="I144" s="401"/>
      <c r="J144" s="401"/>
      <c r="K144" s="401"/>
      <c r="L144" s="401"/>
      <c r="M144" s="401"/>
      <c r="N144" s="401"/>
      <c r="O144" s="401"/>
      <c r="P144" s="401" t="s">
        <v>82</v>
      </c>
      <c r="Q144" s="401"/>
      <c r="R144" s="401"/>
      <c r="S144" s="401"/>
      <c r="T144" s="750"/>
      <c r="U144" s="750"/>
      <c r="V144" s="750"/>
      <c r="W144" s="750"/>
      <c r="X144" s="750"/>
      <c r="Y144" s="750"/>
      <c r="Z144" s="750"/>
      <c r="AA144" s="750"/>
      <c r="AB144" s="401" t="s">
        <v>9</v>
      </c>
      <c r="AC144" s="401"/>
      <c r="AD144" s="401"/>
      <c r="AE144" s="401"/>
      <c r="AF144" s="401"/>
      <c r="AG144" s="401"/>
      <c r="AH144" s="401"/>
      <c r="AI144" s="401"/>
      <c r="AJ144" s="401"/>
      <c r="AK144" s="401"/>
      <c r="AL144" s="401"/>
      <c r="AM144" s="401"/>
      <c r="AN144" s="401"/>
      <c r="AO144" s="415"/>
      <c r="AQ144" s="166"/>
      <c r="AR144" s="166"/>
      <c r="AS144" s="166"/>
      <c r="AT144" s="166"/>
      <c r="AU144" s="166"/>
      <c r="AV144" s="166"/>
      <c r="AW144" s="166"/>
      <c r="AX144" s="166"/>
      <c r="AY144" s="166"/>
      <c r="AZ144" s="166"/>
      <c r="BA144" s="166"/>
      <c r="BB144" s="166"/>
      <c r="BC144" s="166"/>
      <c r="BD144" s="166"/>
      <c r="BE144" s="166"/>
      <c r="BF144" s="166"/>
      <c r="BG144" s="166"/>
      <c r="BH144" s="166"/>
      <c r="BI144" s="166"/>
      <c r="BJ144" s="166"/>
      <c r="BK144" s="166"/>
      <c r="CA144" s="154"/>
      <c r="CB144" s="155"/>
      <c r="CC144" s="156"/>
      <c r="CD144" s="8" t="s">
        <v>278</v>
      </c>
      <c r="CE144" s="200" t="b">
        <v>0</v>
      </c>
      <c r="CF144" s="154"/>
      <c r="CG144" s="201">
        <f t="shared" si="9"/>
        <v>0</v>
      </c>
      <c r="CH144" s="161"/>
      <c r="CI144" s="162"/>
      <c r="CJ144" s="104"/>
    </row>
    <row r="145" spans="1:88" ht="16.5" customHeight="1" x14ac:dyDescent="0.15">
      <c r="A145" s="850"/>
      <c r="B145" s="851"/>
      <c r="C145" s="377"/>
      <c r="D145" s="715" t="s">
        <v>79</v>
      </c>
      <c r="E145" s="624"/>
      <c r="F145" s="624"/>
      <c r="G145" s="624"/>
      <c r="H145" s="624"/>
      <c r="I145" s="624"/>
      <c r="J145" s="624"/>
      <c r="K145" s="624"/>
      <c r="L145" s="716"/>
      <c r="M145" s="715" t="s">
        <v>66</v>
      </c>
      <c r="N145" s="624"/>
      <c r="O145" s="624"/>
      <c r="P145" s="624"/>
      <c r="Q145" s="624"/>
      <c r="R145" s="717" t="s">
        <v>78</v>
      </c>
      <c r="S145" s="624"/>
      <c r="T145" s="624"/>
      <c r="U145" s="624"/>
      <c r="V145" s="716"/>
      <c r="W145" s="716" t="s">
        <v>67</v>
      </c>
      <c r="X145" s="718"/>
      <c r="Y145" s="718"/>
      <c r="Z145" s="718"/>
      <c r="AA145" s="718"/>
      <c r="AB145" s="718"/>
      <c r="AC145" s="718"/>
      <c r="AD145" s="718"/>
      <c r="AE145" s="718"/>
      <c r="AF145" s="718" t="s">
        <v>66</v>
      </c>
      <c r="AG145" s="718"/>
      <c r="AH145" s="718"/>
      <c r="AI145" s="718"/>
      <c r="AJ145" s="715"/>
      <c r="AK145" s="719" t="s">
        <v>78</v>
      </c>
      <c r="AL145" s="718"/>
      <c r="AM145" s="718"/>
      <c r="AN145" s="718"/>
      <c r="AO145" s="720"/>
      <c r="AQ145" s="166"/>
      <c r="AR145" s="166"/>
      <c r="AS145" s="166"/>
      <c r="AT145" s="166"/>
      <c r="AU145" s="166"/>
      <c r="AV145" s="166"/>
      <c r="AW145" s="166"/>
      <c r="AX145" s="166"/>
      <c r="AY145" s="166"/>
      <c r="AZ145" s="166"/>
      <c r="BA145" s="166"/>
      <c r="BB145" s="166"/>
      <c r="BC145" s="166"/>
      <c r="BD145" s="166"/>
      <c r="BE145" s="166"/>
      <c r="BF145" s="166"/>
      <c r="BG145" s="166"/>
      <c r="BH145" s="166"/>
      <c r="BI145" s="166"/>
      <c r="BJ145" s="166"/>
      <c r="BK145" s="166"/>
      <c r="CA145" s="154"/>
      <c r="CB145" s="155"/>
      <c r="CC145" s="156"/>
      <c r="CD145" s="8" t="s">
        <v>279</v>
      </c>
      <c r="CE145" s="200" t="b">
        <v>0</v>
      </c>
      <c r="CF145" s="154"/>
      <c r="CG145" s="201">
        <f t="shared" si="9"/>
        <v>0</v>
      </c>
      <c r="CH145" s="161"/>
      <c r="CI145" s="162"/>
      <c r="CJ145" s="104"/>
    </row>
    <row r="146" spans="1:88" ht="16.5" customHeight="1" x14ac:dyDescent="0.15">
      <c r="A146" s="850"/>
      <c r="B146" s="851"/>
      <c r="C146" s="377"/>
      <c r="D146" s="721" t="s">
        <v>68</v>
      </c>
      <c r="E146" s="722"/>
      <c r="F146" s="722"/>
      <c r="G146" s="722"/>
      <c r="H146" s="722"/>
      <c r="I146" s="722"/>
      <c r="J146" s="722"/>
      <c r="K146" s="722" t="s">
        <v>892</v>
      </c>
      <c r="L146" s="723"/>
      <c r="M146" s="724"/>
      <c r="N146" s="725"/>
      <c r="O146" s="725"/>
      <c r="P146" s="725"/>
      <c r="Q146" s="725"/>
      <c r="R146" s="726"/>
      <c r="S146" s="725"/>
      <c r="T146" s="725"/>
      <c r="U146" s="725"/>
      <c r="V146" s="727"/>
      <c r="W146" s="728" t="s">
        <v>69</v>
      </c>
      <c r="X146" s="728"/>
      <c r="Y146" s="728"/>
      <c r="Z146" s="728"/>
      <c r="AA146" s="728"/>
      <c r="AB146" s="728"/>
      <c r="AC146" s="728"/>
      <c r="AD146" s="722" t="s">
        <v>75</v>
      </c>
      <c r="AE146" s="723"/>
      <c r="AF146" s="729"/>
      <c r="AG146" s="730"/>
      <c r="AH146" s="730"/>
      <c r="AI146" s="730"/>
      <c r="AJ146" s="730"/>
      <c r="AK146" s="731"/>
      <c r="AL146" s="730"/>
      <c r="AM146" s="730"/>
      <c r="AN146" s="730"/>
      <c r="AO146" s="732"/>
      <c r="AQ146" s="166"/>
      <c r="AR146" s="166"/>
      <c r="AS146" s="166"/>
      <c r="AT146" s="166"/>
      <c r="AU146" s="166"/>
      <c r="AV146" s="166"/>
      <c r="AW146" s="166"/>
      <c r="AX146" s="166"/>
      <c r="AY146" s="166"/>
      <c r="AZ146" s="166"/>
      <c r="BA146" s="166"/>
      <c r="BB146" s="166"/>
      <c r="BC146" s="166"/>
      <c r="BD146" s="166"/>
      <c r="BE146" s="166"/>
      <c r="BF146" s="166"/>
      <c r="BG146" s="166"/>
      <c r="BH146" s="166"/>
      <c r="BI146" s="166"/>
      <c r="BJ146" s="166"/>
      <c r="BK146" s="166"/>
      <c r="CA146" s="154"/>
      <c r="CB146" s="155"/>
      <c r="CC146" s="156"/>
      <c r="CD146" s="8" t="s">
        <v>280</v>
      </c>
      <c r="CE146" s="200" t="b">
        <v>0</v>
      </c>
      <c r="CF146" s="154"/>
      <c r="CG146" s="201">
        <f t="shared" si="9"/>
        <v>0</v>
      </c>
      <c r="CH146" s="161"/>
      <c r="CI146" s="162"/>
      <c r="CJ146" s="104"/>
    </row>
    <row r="147" spans="1:88" ht="16.5" customHeight="1" x14ac:dyDescent="0.15">
      <c r="A147" s="850"/>
      <c r="B147" s="851"/>
      <c r="C147" s="377"/>
      <c r="D147" s="696" t="s">
        <v>70</v>
      </c>
      <c r="E147" s="562"/>
      <c r="F147" s="562"/>
      <c r="G147" s="562"/>
      <c r="H147" s="562"/>
      <c r="I147" s="562"/>
      <c r="J147" s="562"/>
      <c r="K147" s="571" t="s">
        <v>80</v>
      </c>
      <c r="L147" s="697"/>
      <c r="M147" s="544"/>
      <c r="N147" s="545"/>
      <c r="O147" s="545"/>
      <c r="P147" s="545"/>
      <c r="Q147" s="545"/>
      <c r="R147" s="546"/>
      <c r="S147" s="545"/>
      <c r="T147" s="545"/>
      <c r="U147" s="545"/>
      <c r="V147" s="710"/>
      <c r="W147" s="571" t="s">
        <v>739</v>
      </c>
      <c r="X147" s="571"/>
      <c r="Y147" s="571"/>
      <c r="Z147" s="571"/>
      <c r="AA147" s="571"/>
      <c r="AB147" s="571"/>
      <c r="AC147" s="571"/>
      <c r="AD147" s="562" t="s">
        <v>75</v>
      </c>
      <c r="AE147" s="563"/>
      <c r="AF147" s="544"/>
      <c r="AG147" s="545"/>
      <c r="AH147" s="545"/>
      <c r="AI147" s="545"/>
      <c r="AJ147" s="545"/>
      <c r="AK147" s="546"/>
      <c r="AL147" s="545"/>
      <c r="AM147" s="545"/>
      <c r="AN147" s="545"/>
      <c r="AO147" s="547"/>
      <c r="AQ147" s="166"/>
      <c r="AR147" s="166"/>
      <c r="AS147" s="166"/>
      <c r="AT147" s="166"/>
      <c r="AU147" s="166"/>
      <c r="AV147" s="166"/>
      <c r="AW147" s="166"/>
      <c r="AX147" s="166"/>
      <c r="AY147" s="166"/>
      <c r="AZ147" s="166"/>
      <c r="BA147" s="166"/>
      <c r="BB147" s="166"/>
      <c r="BC147" s="166"/>
      <c r="BD147" s="166"/>
      <c r="BE147" s="166"/>
      <c r="BF147" s="166"/>
      <c r="BG147" s="166"/>
      <c r="BH147" s="166"/>
      <c r="BI147" s="166"/>
      <c r="BJ147" s="166"/>
      <c r="BK147" s="166"/>
      <c r="CA147" s="199"/>
      <c r="CB147" s="178"/>
      <c r="CC147" s="171"/>
      <c r="CD147" s="8" t="s">
        <v>225</v>
      </c>
      <c r="CE147" s="200" t="b">
        <v>0</v>
      </c>
      <c r="CF147" s="199"/>
      <c r="CG147" s="201">
        <f t="shared" si="9"/>
        <v>0</v>
      </c>
      <c r="CH147" s="161"/>
      <c r="CI147" s="163"/>
      <c r="CJ147" s="104"/>
    </row>
    <row r="148" spans="1:88" ht="16.5" customHeight="1" x14ac:dyDescent="0.15">
      <c r="A148" s="850"/>
      <c r="B148" s="851"/>
      <c r="C148" s="377"/>
      <c r="D148" s="696" t="s">
        <v>72</v>
      </c>
      <c r="E148" s="562"/>
      <c r="F148" s="562"/>
      <c r="G148" s="562"/>
      <c r="H148" s="562"/>
      <c r="I148" s="562"/>
      <c r="J148" s="562"/>
      <c r="K148" s="571" t="s">
        <v>80</v>
      </c>
      <c r="L148" s="697"/>
      <c r="M148" s="544"/>
      <c r="N148" s="545"/>
      <c r="O148" s="545"/>
      <c r="P148" s="545"/>
      <c r="Q148" s="545"/>
      <c r="R148" s="546"/>
      <c r="S148" s="545"/>
      <c r="T148" s="545"/>
      <c r="U148" s="545"/>
      <c r="V148" s="710"/>
      <c r="W148" s="571" t="s">
        <v>71</v>
      </c>
      <c r="X148" s="571"/>
      <c r="Y148" s="571"/>
      <c r="Z148" s="571"/>
      <c r="AA148" s="571"/>
      <c r="AB148" s="571"/>
      <c r="AC148" s="571"/>
      <c r="AD148" s="562" t="s">
        <v>75</v>
      </c>
      <c r="AE148" s="563"/>
      <c r="AF148" s="544"/>
      <c r="AG148" s="545"/>
      <c r="AH148" s="545"/>
      <c r="AI148" s="545"/>
      <c r="AJ148" s="545"/>
      <c r="AK148" s="546"/>
      <c r="AL148" s="545"/>
      <c r="AM148" s="545"/>
      <c r="AN148" s="545"/>
      <c r="AO148" s="547"/>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CA148" s="195" t="s">
        <v>772</v>
      </c>
      <c r="CB148" s="190" t="s">
        <v>647</v>
      </c>
      <c r="CC148" s="204"/>
      <c r="CD148" s="8" t="s">
        <v>648</v>
      </c>
      <c r="CE148" s="203" t="str">
        <f>IF(SUM(M117:P118)=0,"FALSE","TRUE")</f>
        <v>FALSE</v>
      </c>
      <c r="CF148" s="168"/>
      <c r="CG148" s="8">
        <f>IF(CE148="TRUE",1,0)</f>
        <v>0</v>
      </c>
      <c r="CH148" s="172" t="str">
        <f>IF(CG148=0,"No.19給食数未入力","")</f>
        <v>No.19給食数未入力</v>
      </c>
      <c r="CI148" s="173" t="s">
        <v>770</v>
      </c>
      <c r="CJ148" s="104"/>
    </row>
    <row r="149" spans="1:88" ht="16.5" customHeight="1" x14ac:dyDescent="0.15">
      <c r="A149" s="850"/>
      <c r="B149" s="851"/>
      <c r="C149" s="377"/>
      <c r="D149" s="696" t="s">
        <v>73</v>
      </c>
      <c r="E149" s="562"/>
      <c r="F149" s="562"/>
      <c r="G149" s="562"/>
      <c r="H149" s="562"/>
      <c r="I149" s="562"/>
      <c r="J149" s="562"/>
      <c r="K149" s="571" t="s">
        <v>80</v>
      </c>
      <c r="L149" s="697"/>
      <c r="M149" s="544"/>
      <c r="N149" s="545"/>
      <c r="O149" s="545"/>
      <c r="P149" s="545"/>
      <c r="Q149" s="545"/>
      <c r="R149" s="546"/>
      <c r="S149" s="545"/>
      <c r="T149" s="545"/>
      <c r="U149" s="545"/>
      <c r="V149" s="710"/>
      <c r="W149" s="571" t="s">
        <v>112</v>
      </c>
      <c r="X149" s="571"/>
      <c r="Y149" s="571"/>
      <c r="Z149" s="571"/>
      <c r="AA149" s="571"/>
      <c r="AB149" s="571"/>
      <c r="AC149" s="571"/>
      <c r="AD149" s="562" t="s">
        <v>80</v>
      </c>
      <c r="AE149" s="563"/>
      <c r="AF149" s="544"/>
      <c r="AG149" s="545"/>
      <c r="AH149" s="545"/>
      <c r="AI149" s="545"/>
      <c r="AJ149" s="545"/>
      <c r="AK149" s="546"/>
      <c r="AL149" s="545"/>
      <c r="AM149" s="545"/>
      <c r="AN149" s="545"/>
      <c r="AO149" s="547"/>
      <c r="AR149" s="104"/>
      <c r="AS149" s="104"/>
      <c r="AT149" s="104"/>
      <c r="AU149" s="104"/>
      <c r="AV149" s="104"/>
      <c r="AW149" s="104"/>
      <c r="AX149" s="104"/>
      <c r="AY149" s="104"/>
      <c r="BA149" s="104"/>
      <c r="BB149" s="104"/>
      <c r="BC149" s="104"/>
      <c r="BD149" s="104"/>
      <c r="BE149" s="104"/>
      <c r="BF149" s="104"/>
      <c r="BG149" s="104"/>
      <c r="BH149" s="104"/>
      <c r="BI149" s="104"/>
      <c r="BJ149" s="104"/>
      <c r="BK149" s="104"/>
      <c r="CA149" s="154"/>
      <c r="CB149" s="155"/>
      <c r="CC149" s="156"/>
      <c r="CD149" s="8" t="s">
        <v>649</v>
      </c>
      <c r="CE149" s="203" t="str">
        <f>IF($S$110="","FALSE","TRUE")</f>
        <v>FALSE</v>
      </c>
      <c r="CF149" s="167"/>
      <c r="CG149" s="8">
        <f>IF(CE149="TRUE",1,0)</f>
        <v>0</v>
      </c>
      <c r="CH149" s="174" t="str">
        <f>IF(CG149=0,"No.19届出食数数未入力","")</f>
        <v>No.19届出食数数未入力</v>
      </c>
      <c r="CI149" s="163" t="s">
        <v>771</v>
      </c>
      <c r="CJ149" s="104"/>
    </row>
    <row r="150" spans="1:88" ht="16.5" customHeight="1" x14ac:dyDescent="0.15">
      <c r="A150" s="850"/>
      <c r="B150" s="851"/>
      <c r="C150" s="377"/>
      <c r="D150" s="696" t="s">
        <v>74</v>
      </c>
      <c r="E150" s="562"/>
      <c r="F150" s="562"/>
      <c r="G150" s="562"/>
      <c r="H150" s="562"/>
      <c r="I150" s="562"/>
      <c r="J150" s="562"/>
      <c r="K150" s="571" t="s">
        <v>80</v>
      </c>
      <c r="L150" s="697"/>
      <c r="M150" s="544"/>
      <c r="N150" s="545"/>
      <c r="O150" s="545"/>
      <c r="P150" s="545"/>
      <c r="Q150" s="545"/>
      <c r="R150" s="546"/>
      <c r="S150" s="545"/>
      <c r="T150" s="545"/>
      <c r="U150" s="545"/>
      <c r="V150" s="710"/>
      <c r="W150" s="570" t="s">
        <v>76</v>
      </c>
      <c r="X150" s="571"/>
      <c r="Y150" s="571"/>
      <c r="Z150" s="571"/>
      <c r="AA150" s="571"/>
      <c r="AB150" s="571"/>
      <c r="AC150" s="571"/>
      <c r="AD150" s="562" t="s">
        <v>81</v>
      </c>
      <c r="AE150" s="563"/>
      <c r="AF150" s="544"/>
      <c r="AG150" s="545"/>
      <c r="AH150" s="545"/>
      <c r="AI150" s="545"/>
      <c r="AJ150" s="545"/>
      <c r="AK150" s="546"/>
      <c r="AL150" s="545"/>
      <c r="AM150" s="545"/>
      <c r="AN150" s="545"/>
      <c r="AO150" s="547"/>
      <c r="AR150" s="104"/>
      <c r="AS150" s="104"/>
      <c r="AT150" s="104"/>
      <c r="AU150" s="104"/>
      <c r="AV150" s="104"/>
      <c r="AW150" s="104"/>
      <c r="AX150" s="104"/>
      <c r="AY150" s="104"/>
      <c r="BA150" s="104"/>
      <c r="BB150" s="104"/>
      <c r="BC150" s="104"/>
      <c r="BD150" s="104"/>
      <c r="BE150" s="104"/>
      <c r="BF150" s="104"/>
      <c r="BG150" s="104"/>
      <c r="BH150" s="104"/>
      <c r="BI150" s="104"/>
      <c r="BJ150" s="104"/>
      <c r="BK150" s="104"/>
      <c r="CA150" s="174"/>
      <c r="CB150" s="180"/>
      <c r="CC150" s="181"/>
      <c r="CD150" s="182" t="s">
        <v>680</v>
      </c>
      <c r="CE150" s="183" t="str">
        <f>IF($W$110=0,"FALSE","TRUE")</f>
        <v>FALSE</v>
      </c>
      <c r="CF150" s="174"/>
      <c r="CG150" s="182">
        <f>IF(CE150="TRUE",1,0)</f>
        <v>0</v>
      </c>
      <c r="CH150" s="174" t="str">
        <f>IF(CG150=0,"No.19食事提供回数未入力","")</f>
        <v>No.19食事提供回数未入力</v>
      </c>
      <c r="CI150" s="163" t="s">
        <v>776</v>
      </c>
      <c r="CJ150" s="104"/>
    </row>
    <row r="151" spans="1:88" ht="16.5" customHeight="1" x14ac:dyDescent="0.15">
      <c r="A151" s="850"/>
      <c r="B151" s="851"/>
      <c r="C151" s="377"/>
      <c r="D151" s="696" t="s">
        <v>149</v>
      </c>
      <c r="E151" s="562"/>
      <c r="F151" s="562"/>
      <c r="G151" s="562"/>
      <c r="H151" s="562"/>
      <c r="I151" s="562"/>
      <c r="J151" s="562"/>
      <c r="K151" s="571" t="s">
        <v>893</v>
      </c>
      <c r="L151" s="697"/>
      <c r="M151" s="698"/>
      <c r="N151" s="699"/>
      <c r="O151" s="699"/>
      <c r="P151" s="699"/>
      <c r="Q151" s="699"/>
      <c r="R151" s="700"/>
      <c r="S151" s="699"/>
      <c r="T151" s="699"/>
      <c r="U151" s="699"/>
      <c r="V151" s="701"/>
      <c r="W151" s="570" t="s">
        <v>209</v>
      </c>
      <c r="X151" s="571"/>
      <c r="Y151" s="571"/>
      <c r="Z151" s="571"/>
      <c r="AA151" s="571"/>
      <c r="AB151" s="571"/>
      <c r="AC151" s="571"/>
      <c r="AD151" s="562" t="s">
        <v>81</v>
      </c>
      <c r="AE151" s="563"/>
      <c r="AF151" s="544"/>
      <c r="AG151" s="545"/>
      <c r="AH151" s="545"/>
      <c r="AI151" s="545"/>
      <c r="AJ151" s="545"/>
      <c r="AK151" s="546"/>
      <c r="AL151" s="545"/>
      <c r="AM151" s="545"/>
      <c r="AN151" s="545"/>
      <c r="AO151" s="547"/>
      <c r="AR151" s="104"/>
      <c r="AS151" s="104"/>
      <c r="AT151" s="104"/>
      <c r="AU151" s="104"/>
      <c r="AV151" s="104"/>
      <c r="AW151" s="104"/>
      <c r="AX151" s="104"/>
      <c r="AY151" s="104"/>
      <c r="BA151" s="104"/>
      <c r="BB151" s="104"/>
      <c r="BC151" s="104"/>
      <c r="BD151" s="104"/>
      <c r="BE151" s="104"/>
      <c r="BF151" s="104"/>
      <c r="BG151" s="104"/>
      <c r="BH151" s="104"/>
      <c r="BI151" s="104"/>
      <c r="BJ151" s="104"/>
      <c r="BK151" s="104"/>
      <c r="CA151" s="104"/>
      <c r="CB151" s="104"/>
      <c r="CC151" s="104"/>
      <c r="CD151" s="104"/>
      <c r="CE151" s="104"/>
      <c r="CF151" s="104"/>
      <c r="CG151" s="104"/>
      <c r="CH151" s="104"/>
      <c r="CI151" s="104"/>
      <c r="CJ151" s="104"/>
    </row>
    <row r="152" spans="1:88" ht="16.5" customHeight="1" x14ac:dyDescent="0.15">
      <c r="A152" s="850"/>
      <c r="B152" s="851"/>
      <c r="C152" s="377"/>
      <c r="D152" s="696" t="s">
        <v>150</v>
      </c>
      <c r="E152" s="562"/>
      <c r="F152" s="562"/>
      <c r="G152" s="562"/>
      <c r="H152" s="562"/>
      <c r="I152" s="562"/>
      <c r="J152" s="562"/>
      <c r="K152" s="571" t="s">
        <v>75</v>
      </c>
      <c r="L152" s="697"/>
      <c r="M152" s="702"/>
      <c r="N152" s="703"/>
      <c r="O152" s="703"/>
      <c r="P152" s="703"/>
      <c r="Q152" s="703"/>
      <c r="R152" s="704"/>
      <c r="S152" s="703"/>
      <c r="T152" s="703"/>
      <c r="U152" s="703"/>
      <c r="V152" s="705"/>
      <c r="W152" s="554" t="s">
        <v>77</v>
      </c>
      <c r="X152" s="555"/>
      <c r="Y152" s="555"/>
      <c r="Z152" s="555"/>
      <c r="AA152" s="555"/>
      <c r="AB152" s="555"/>
      <c r="AC152" s="555"/>
      <c r="AD152" s="556" t="s">
        <v>81</v>
      </c>
      <c r="AE152" s="557"/>
      <c r="AF152" s="544"/>
      <c r="AG152" s="545"/>
      <c r="AH152" s="545"/>
      <c r="AI152" s="545"/>
      <c r="AJ152" s="545"/>
      <c r="AK152" s="546"/>
      <c r="AL152" s="545"/>
      <c r="AM152" s="545"/>
      <c r="AN152" s="545"/>
      <c r="AO152" s="547"/>
      <c r="AR152" s="104"/>
      <c r="AS152" s="104"/>
      <c r="AT152" s="104"/>
      <c r="AU152" s="104"/>
      <c r="AV152" s="104"/>
      <c r="AW152" s="104"/>
      <c r="AX152" s="104"/>
      <c r="AY152" s="104"/>
      <c r="BA152" s="104"/>
      <c r="BB152" s="104"/>
      <c r="BC152" s="104"/>
      <c r="BD152" s="104"/>
      <c r="BE152" s="104"/>
      <c r="BF152" s="104"/>
      <c r="BG152" s="104"/>
      <c r="BH152" s="104"/>
      <c r="BI152" s="104"/>
      <c r="BJ152" s="104"/>
      <c r="BK152" s="104"/>
      <c r="CA152" s="104"/>
      <c r="CB152" s="104"/>
      <c r="CC152" s="104"/>
      <c r="CD152" s="104"/>
      <c r="CE152" s="104"/>
      <c r="CF152" s="104"/>
      <c r="CG152" s="104"/>
      <c r="CH152" s="104"/>
      <c r="CI152" s="104"/>
      <c r="CJ152" s="104"/>
    </row>
    <row r="153" spans="1:88" ht="16.5" customHeight="1" x14ac:dyDescent="0.15">
      <c r="A153" s="850"/>
      <c r="B153" s="851"/>
      <c r="C153" s="377"/>
      <c r="D153" s="696" t="s">
        <v>151</v>
      </c>
      <c r="E153" s="562"/>
      <c r="F153" s="562"/>
      <c r="G153" s="562"/>
      <c r="H153" s="562"/>
      <c r="I153" s="562"/>
      <c r="J153" s="562"/>
      <c r="K153" s="571" t="s">
        <v>75</v>
      </c>
      <c r="L153" s="697"/>
      <c r="M153" s="702"/>
      <c r="N153" s="703"/>
      <c r="O153" s="703"/>
      <c r="P153" s="703"/>
      <c r="Q153" s="703"/>
      <c r="R153" s="704"/>
      <c r="S153" s="703"/>
      <c r="T153" s="703"/>
      <c r="U153" s="703"/>
      <c r="V153" s="705"/>
      <c r="W153" s="548"/>
      <c r="X153" s="549"/>
      <c r="Y153" s="549"/>
      <c r="Z153" s="549"/>
      <c r="AA153" s="549"/>
      <c r="AB153" s="549"/>
      <c r="AC153" s="549"/>
      <c r="AD153" s="549"/>
      <c r="AE153" s="549"/>
      <c r="AF153" s="549"/>
      <c r="AG153" s="549"/>
      <c r="AH153" s="549"/>
      <c r="AI153" s="549"/>
      <c r="AJ153" s="549"/>
      <c r="AK153" s="549"/>
      <c r="AL153" s="549"/>
      <c r="AM153" s="549"/>
      <c r="AN153" s="549"/>
      <c r="AO153" s="550"/>
      <c r="AR153" s="104"/>
      <c r="AS153" s="104"/>
      <c r="AT153" s="104"/>
      <c r="AU153" s="104"/>
      <c r="AV153" s="104"/>
      <c r="AW153" s="104"/>
      <c r="AX153" s="104"/>
      <c r="AY153" s="104"/>
      <c r="BA153" s="104"/>
      <c r="BB153" s="104"/>
      <c r="BC153" s="104"/>
      <c r="BD153" s="104"/>
      <c r="BE153" s="104"/>
      <c r="BF153" s="104"/>
      <c r="BG153" s="104"/>
      <c r="BH153" s="104"/>
      <c r="BI153" s="104"/>
      <c r="BJ153" s="104"/>
      <c r="BK153" s="104"/>
      <c r="CA153" s="104"/>
      <c r="CB153" s="104"/>
      <c r="CC153" s="104"/>
      <c r="CD153" s="104"/>
      <c r="CE153" s="104"/>
      <c r="CF153" s="104"/>
      <c r="CG153" s="104"/>
      <c r="CH153" s="104"/>
      <c r="CI153" s="104"/>
      <c r="CJ153" s="104"/>
    </row>
    <row r="154" spans="1:88" ht="16.5" customHeight="1" thickBot="1" x14ac:dyDescent="0.2">
      <c r="A154" s="660"/>
      <c r="B154" s="661"/>
      <c r="C154" s="375"/>
      <c r="D154" s="706" t="s">
        <v>152</v>
      </c>
      <c r="E154" s="707"/>
      <c r="F154" s="707"/>
      <c r="G154" s="707"/>
      <c r="H154" s="707"/>
      <c r="I154" s="707"/>
      <c r="J154" s="707"/>
      <c r="K154" s="708" t="s">
        <v>75</v>
      </c>
      <c r="L154" s="709"/>
      <c r="M154" s="558"/>
      <c r="N154" s="559"/>
      <c r="O154" s="559"/>
      <c r="P154" s="559"/>
      <c r="Q154" s="559"/>
      <c r="R154" s="560"/>
      <c r="S154" s="559"/>
      <c r="T154" s="559"/>
      <c r="U154" s="559"/>
      <c r="V154" s="561"/>
      <c r="W154" s="551"/>
      <c r="X154" s="552"/>
      <c r="Y154" s="552"/>
      <c r="Z154" s="552"/>
      <c r="AA154" s="552"/>
      <c r="AB154" s="552"/>
      <c r="AC154" s="552"/>
      <c r="AD154" s="552"/>
      <c r="AE154" s="552"/>
      <c r="AF154" s="552"/>
      <c r="AG154" s="552"/>
      <c r="AH154" s="552"/>
      <c r="AI154" s="552"/>
      <c r="AJ154" s="552"/>
      <c r="AK154" s="552"/>
      <c r="AL154" s="552"/>
      <c r="AM154" s="552"/>
      <c r="AN154" s="552"/>
      <c r="AO154" s="553"/>
      <c r="AR154" s="104"/>
      <c r="AS154" s="104"/>
      <c r="AT154" s="104"/>
      <c r="AU154" s="104"/>
      <c r="AV154" s="104"/>
      <c r="AW154" s="104"/>
      <c r="AX154" s="104"/>
      <c r="AY154" s="104"/>
      <c r="BA154" s="104"/>
      <c r="BB154" s="104"/>
      <c r="BC154" s="104"/>
      <c r="BD154" s="104"/>
      <c r="BE154" s="104"/>
      <c r="BF154" s="104"/>
      <c r="BG154" s="104"/>
      <c r="BH154" s="104"/>
      <c r="BI154" s="104"/>
      <c r="BJ154" s="104"/>
      <c r="BK154" s="104"/>
    </row>
    <row r="155" spans="1:88" ht="16.5" customHeight="1" x14ac:dyDescent="0.15">
      <c r="A155" s="416"/>
      <c r="B155" s="416"/>
      <c r="C155" s="91"/>
      <c r="D155" s="417"/>
      <c r="E155" s="417"/>
      <c r="F155" s="417"/>
      <c r="G155" s="417"/>
      <c r="H155" s="417"/>
      <c r="I155" s="417"/>
      <c r="J155" s="417"/>
      <c r="K155" s="418"/>
      <c r="L155" s="418"/>
      <c r="M155" s="279"/>
      <c r="N155" s="279"/>
      <c r="O155" s="279"/>
      <c r="P155" s="279"/>
      <c r="Q155" s="279"/>
      <c r="R155" s="279"/>
      <c r="S155" s="279"/>
      <c r="T155" s="279"/>
      <c r="U155" s="279"/>
      <c r="V155" s="279"/>
      <c r="W155" s="91"/>
      <c r="X155" s="91"/>
      <c r="Y155" s="91"/>
      <c r="Z155" s="91"/>
      <c r="AA155" s="91"/>
      <c r="AB155" s="91"/>
      <c r="AC155" s="91"/>
      <c r="AD155" s="91"/>
      <c r="AE155" s="91"/>
      <c r="AF155" s="91"/>
      <c r="AG155" s="91"/>
      <c r="AH155" s="91"/>
      <c r="AI155" s="91"/>
      <c r="AJ155" s="91"/>
      <c r="AK155" s="91"/>
      <c r="AL155" s="91"/>
      <c r="AM155" s="91"/>
      <c r="AN155" s="91"/>
      <c r="AO155" s="91"/>
      <c r="AR155" s="104"/>
      <c r="AS155" s="104"/>
      <c r="AT155" s="104"/>
      <c r="AU155" s="104"/>
      <c r="AV155" s="104"/>
      <c r="AW155" s="104"/>
      <c r="AX155" s="104"/>
      <c r="AY155" s="104"/>
      <c r="BA155" s="104"/>
      <c r="BB155" s="104"/>
      <c r="BC155" s="104"/>
      <c r="BD155" s="104"/>
      <c r="BE155" s="104"/>
      <c r="BF155" s="104"/>
      <c r="BG155" s="104"/>
      <c r="BH155" s="104"/>
      <c r="BI155" s="104"/>
      <c r="BJ155" s="104"/>
      <c r="BK155" s="104"/>
    </row>
    <row r="156" spans="1:88" ht="16.5" customHeight="1" thickBot="1" x14ac:dyDescent="0.2">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c r="AR156" s="104"/>
      <c r="AS156" s="104"/>
      <c r="AT156" s="104"/>
      <c r="AU156" s="104"/>
      <c r="AV156" s="104"/>
      <c r="AW156" s="104"/>
      <c r="AX156" s="104"/>
      <c r="AY156" s="104"/>
      <c r="BA156" s="104"/>
      <c r="BB156" s="104"/>
      <c r="BC156" s="104"/>
      <c r="BD156" s="104"/>
      <c r="BE156" s="104"/>
      <c r="BF156" s="104"/>
      <c r="BG156" s="104"/>
      <c r="BH156" s="104"/>
      <c r="BI156" s="104"/>
      <c r="BJ156" s="104"/>
      <c r="BK156" s="104"/>
    </row>
    <row r="157" spans="1:88" ht="16.5" customHeight="1" x14ac:dyDescent="0.15">
      <c r="A157" s="653" t="s">
        <v>63</v>
      </c>
      <c r="B157" s="654"/>
      <c r="C157" s="400" t="s">
        <v>891</v>
      </c>
      <c r="D157" s="401"/>
      <c r="E157" s="401"/>
      <c r="F157" s="401"/>
      <c r="G157" s="401"/>
      <c r="H157" s="401"/>
      <c r="I157" s="401"/>
      <c r="J157" s="401"/>
      <c r="K157" s="401"/>
      <c r="L157" s="401"/>
      <c r="M157" s="401"/>
      <c r="N157" s="401"/>
      <c r="O157" s="401"/>
      <c r="P157" s="401" t="s">
        <v>82</v>
      </c>
      <c r="Q157" s="401"/>
      <c r="R157" s="401"/>
      <c r="S157" s="401"/>
      <c r="T157" s="750"/>
      <c r="U157" s="750"/>
      <c r="V157" s="750"/>
      <c r="W157" s="750"/>
      <c r="X157" s="750"/>
      <c r="Y157" s="750"/>
      <c r="Z157" s="750"/>
      <c r="AA157" s="750"/>
      <c r="AB157" s="401" t="s">
        <v>9</v>
      </c>
      <c r="AC157" s="401"/>
      <c r="AD157" s="401"/>
      <c r="AE157" s="401"/>
      <c r="AF157" s="401"/>
      <c r="AG157" s="401"/>
      <c r="AH157" s="401"/>
      <c r="AI157" s="401"/>
      <c r="AJ157" s="401"/>
      <c r="AK157" s="401"/>
      <c r="AL157" s="401"/>
      <c r="AM157" s="401"/>
      <c r="AN157" s="401"/>
      <c r="AO157" s="415"/>
      <c r="AR157" s="104"/>
      <c r="AS157" s="104"/>
      <c r="AT157" s="104"/>
      <c r="AU157" s="104"/>
      <c r="AV157" s="104"/>
      <c r="AW157" s="104"/>
      <c r="AX157" s="104"/>
      <c r="AY157" s="104"/>
      <c r="BA157" s="104"/>
      <c r="BB157" s="104"/>
      <c r="BC157" s="104"/>
      <c r="BD157" s="104"/>
      <c r="BE157" s="104"/>
      <c r="BF157" s="104"/>
      <c r="BG157" s="104"/>
      <c r="BH157" s="104"/>
      <c r="BI157" s="104"/>
      <c r="BJ157" s="104"/>
      <c r="BK157" s="104"/>
    </row>
    <row r="158" spans="1:88" ht="16.5" customHeight="1" x14ac:dyDescent="0.15">
      <c r="A158" s="850"/>
      <c r="B158" s="851"/>
      <c r="C158" s="377"/>
      <c r="D158" s="715" t="s">
        <v>79</v>
      </c>
      <c r="E158" s="624"/>
      <c r="F158" s="624"/>
      <c r="G158" s="624"/>
      <c r="H158" s="624"/>
      <c r="I158" s="624"/>
      <c r="J158" s="624"/>
      <c r="K158" s="624"/>
      <c r="L158" s="716"/>
      <c r="M158" s="715" t="s">
        <v>66</v>
      </c>
      <c r="N158" s="624"/>
      <c r="O158" s="624"/>
      <c r="P158" s="624"/>
      <c r="Q158" s="624"/>
      <c r="R158" s="717" t="s">
        <v>78</v>
      </c>
      <c r="S158" s="624"/>
      <c r="T158" s="624"/>
      <c r="U158" s="624"/>
      <c r="V158" s="716"/>
      <c r="W158" s="716" t="s">
        <v>67</v>
      </c>
      <c r="X158" s="718"/>
      <c r="Y158" s="718"/>
      <c r="Z158" s="718"/>
      <c r="AA158" s="718"/>
      <c r="AB158" s="718"/>
      <c r="AC158" s="718"/>
      <c r="AD158" s="718"/>
      <c r="AE158" s="718"/>
      <c r="AF158" s="718" t="s">
        <v>66</v>
      </c>
      <c r="AG158" s="718"/>
      <c r="AH158" s="718"/>
      <c r="AI158" s="718"/>
      <c r="AJ158" s="715"/>
      <c r="AK158" s="719" t="s">
        <v>78</v>
      </c>
      <c r="AL158" s="718"/>
      <c r="AM158" s="718"/>
      <c r="AN158" s="718"/>
      <c r="AO158" s="720"/>
      <c r="AR158" s="104"/>
      <c r="AS158" s="104"/>
      <c r="AT158" s="104"/>
      <c r="AU158" s="104"/>
      <c r="AV158" s="104"/>
      <c r="AW158" s="104"/>
      <c r="AX158" s="104"/>
      <c r="AY158" s="104"/>
      <c r="BA158" s="104"/>
      <c r="BB158" s="104"/>
      <c r="BC158" s="104"/>
      <c r="BD158" s="104"/>
      <c r="BE158" s="104"/>
      <c r="BF158" s="104"/>
      <c r="BG158" s="104"/>
      <c r="BH158" s="104"/>
      <c r="BI158" s="104"/>
      <c r="BJ158" s="104"/>
      <c r="BK158" s="104"/>
    </row>
    <row r="159" spans="1:88" ht="16.5" customHeight="1" x14ac:dyDescent="0.15">
      <c r="A159" s="850"/>
      <c r="B159" s="851"/>
      <c r="C159" s="377"/>
      <c r="D159" s="721" t="s">
        <v>68</v>
      </c>
      <c r="E159" s="722"/>
      <c r="F159" s="722"/>
      <c r="G159" s="722"/>
      <c r="H159" s="722"/>
      <c r="I159" s="722"/>
      <c r="J159" s="722"/>
      <c r="K159" s="722" t="s">
        <v>892</v>
      </c>
      <c r="L159" s="723"/>
      <c r="M159" s="724"/>
      <c r="N159" s="725"/>
      <c r="O159" s="725"/>
      <c r="P159" s="725"/>
      <c r="Q159" s="725"/>
      <c r="R159" s="726"/>
      <c r="S159" s="725"/>
      <c r="T159" s="725"/>
      <c r="U159" s="725"/>
      <c r="V159" s="727"/>
      <c r="W159" s="728" t="s">
        <v>69</v>
      </c>
      <c r="X159" s="728"/>
      <c r="Y159" s="728"/>
      <c r="Z159" s="728"/>
      <c r="AA159" s="728"/>
      <c r="AB159" s="728"/>
      <c r="AC159" s="728"/>
      <c r="AD159" s="722" t="s">
        <v>75</v>
      </c>
      <c r="AE159" s="723"/>
      <c r="AF159" s="729"/>
      <c r="AG159" s="730"/>
      <c r="AH159" s="730"/>
      <c r="AI159" s="730"/>
      <c r="AJ159" s="730"/>
      <c r="AK159" s="731"/>
      <c r="AL159" s="730"/>
      <c r="AM159" s="730"/>
      <c r="AN159" s="730"/>
      <c r="AO159" s="732"/>
      <c r="AR159" s="104"/>
      <c r="AS159" s="104"/>
      <c r="AT159" s="104"/>
      <c r="AU159" s="104"/>
      <c r="AV159" s="104"/>
      <c r="AW159" s="104"/>
      <c r="AX159" s="104"/>
      <c r="AY159" s="104"/>
      <c r="BA159" s="104"/>
      <c r="BB159" s="104"/>
      <c r="BC159" s="104"/>
      <c r="BD159" s="104"/>
      <c r="BE159" s="104"/>
      <c r="BF159" s="104"/>
      <c r="BG159" s="104"/>
      <c r="BH159" s="104"/>
      <c r="BI159" s="104"/>
      <c r="BJ159" s="104"/>
      <c r="BK159" s="104"/>
    </row>
    <row r="160" spans="1:88" ht="16.5" customHeight="1" x14ac:dyDescent="0.15">
      <c r="A160" s="850"/>
      <c r="B160" s="851"/>
      <c r="C160" s="377"/>
      <c r="D160" s="696" t="s">
        <v>70</v>
      </c>
      <c r="E160" s="562"/>
      <c r="F160" s="562"/>
      <c r="G160" s="562"/>
      <c r="H160" s="562"/>
      <c r="I160" s="562"/>
      <c r="J160" s="562"/>
      <c r="K160" s="571" t="s">
        <v>80</v>
      </c>
      <c r="L160" s="697"/>
      <c r="M160" s="544"/>
      <c r="N160" s="545"/>
      <c r="O160" s="545"/>
      <c r="P160" s="545"/>
      <c r="Q160" s="545"/>
      <c r="R160" s="546"/>
      <c r="S160" s="545"/>
      <c r="T160" s="545"/>
      <c r="U160" s="545"/>
      <c r="V160" s="710"/>
      <c r="W160" s="571" t="s">
        <v>739</v>
      </c>
      <c r="X160" s="571"/>
      <c r="Y160" s="571"/>
      <c r="Z160" s="571"/>
      <c r="AA160" s="571"/>
      <c r="AB160" s="571"/>
      <c r="AC160" s="571"/>
      <c r="AD160" s="562" t="s">
        <v>75</v>
      </c>
      <c r="AE160" s="563"/>
      <c r="AF160" s="544"/>
      <c r="AG160" s="545"/>
      <c r="AH160" s="545"/>
      <c r="AI160" s="545"/>
      <c r="AJ160" s="545"/>
      <c r="AK160" s="546"/>
      <c r="AL160" s="545"/>
      <c r="AM160" s="545"/>
      <c r="AN160" s="545"/>
      <c r="AO160" s="547"/>
      <c r="AR160" s="104"/>
      <c r="AS160" s="104"/>
      <c r="AT160" s="104"/>
      <c r="AU160" s="104"/>
      <c r="AV160" s="104"/>
      <c r="AW160" s="104"/>
      <c r="AX160" s="104"/>
      <c r="AY160" s="104"/>
      <c r="BA160" s="104"/>
      <c r="BB160" s="104"/>
      <c r="BC160" s="104"/>
      <c r="BD160" s="104"/>
      <c r="BE160" s="104"/>
      <c r="BF160" s="104"/>
      <c r="BG160" s="104"/>
      <c r="BH160" s="104"/>
      <c r="BI160" s="104"/>
      <c r="BJ160" s="104"/>
      <c r="BK160" s="104"/>
    </row>
    <row r="161" spans="1:63" ht="16.5" customHeight="1" x14ac:dyDescent="0.15">
      <c r="A161" s="850"/>
      <c r="B161" s="851"/>
      <c r="C161" s="377"/>
      <c r="D161" s="696" t="s">
        <v>72</v>
      </c>
      <c r="E161" s="562"/>
      <c r="F161" s="562"/>
      <c r="G161" s="562"/>
      <c r="H161" s="562"/>
      <c r="I161" s="562"/>
      <c r="J161" s="562"/>
      <c r="K161" s="571" t="s">
        <v>80</v>
      </c>
      <c r="L161" s="697"/>
      <c r="M161" s="544"/>
      <c r="N161" s="545"/>
      <c r="O161" s="545"/>
      <c r="P161" s="545"/>
      <c r="Q161" s="545"/>
      <c r="R161" s="546"/>
      <c r="S161" s="545"/>
      <c r="T161" s="545"/>
      <c r="U161" s="545"/>
      <c r="V161" s="710"/>
      <c r="W161" s="571" t="s">
        <v>71</v>
      </c>
      <c r="X161" s="571"/>
      <c r="Y161" s="571"/>
      <c r="Z161" s="571"/>
      <c r="AA161" s="571"/>
      <c r="AB161" s="571"/>
      <c r="AC161" s="571"/>
      <c r="AD161" s="562" t="s">
        <v>75</v>
      </c>
      <c r="AE161" s="563"/>
      <c r="AF161" s="544"/>
      <c r="AG161" s="545"/>
      <c r="AH161" s="545"/>
      <c r="AI161" s="545"/>
      <c r="AJ161" s="545"/>
      <c r="AK161" s="546"/>
      <c r="AL161" s="545"/>
      <c r="AM161" s="545"/>
      <c r="AN161" s="545"/>
      <c r="AO161" s="547"/>
      <c r="AR161" s="104"/>
      <c r="AS161" s="104"/>
      <c r="AT161" s="104"/>
      <c r="AU161" s="104"/>
      <c r="AV161" s="104"/>
      <c r="AW161" s="104"/>
      <c r="AX161" s="104"/>
      <c r="AY161" s="104"/>
      <c r="BA161" s="104"/>
      <c r="BB161" s="104"/>
      <c r="BC161" s="104"/>
      <c r="BD161" s="104"/>
      <c r="BE161" s="104"/>
      <c r="BF161" s="104"/>
      <c r="BG161" s="104"/>
      <c r="BH161" s="104"/>
      <c r="BI161" s="104"/>
      <c r="BJ161" s="104"/>
      <c r="BK161" s="104"/>
    </row>
    <row r="162" spans="1:63" ht="16.5" customHeight="1" x14ac:dyDescent="0.15">
      <c r="A162" s="850"/>
      <c r="B162" s="851"/>
      <c r="C162" s="377"/>
      <c r="D162" s="696" t="s">
        <v>73</v>
      </c>
      <c r="E162" s="562"/>
      <c r="F162" s="562"/>
      <c r="G162" s="562"/>
      <c r="H162" s="562"/>
      <c r="I162" s="562"/>
      <c r="J162" s="562"/>
      <c r="K162" s="571" t="s">
        <v>80</v>
      </c>
      <c r="L162" s="697"/>
      <c r="M162" s="544"/>
      <c r="N162" s="545"/>
      <c r="O162" s="545"/>
      <c r="P162" s="545"/>
      <c r="Q162" s="545"/>
      <c r="R162" s="546"/>
      <c r="S162" s="545"/>
      <c r="T162" s="545"/>
      <c r="U162" s="545"/>
      <c r="V162" s="710"/>
      <c r="W162" s="571" t="s">
        <v>112</v>
      </c>
      <c r="X162" s="571"/>
      <c r="Y162" s="571"/>
      <c r="Z162" s="571"/>
      <c r="AA162" s="571"/>
      <c r="AB162" s="571"/>
      <c r="AC162" s="571"/>
      <c r="AD162" s="562" t="s">
        <v>80</v>
      </c>
      <c r="AE162" s="563"/>
      <c r="AF162" s="544"/>
      <c r="AG162" s="545"/>
      <c r="AH162" s="545"/>
      <c r="AI162" s="545"/>
      <c r="AJ162" s="545"/>
      <c r="AK162" s="546"/>
      <c r="AL162" s="545"/>
      <c r="AM162" s="545"/>
      <c r="AN162" s="545"/>
      <c r="AO162" s="547"/>
      <c r="AR162" s="104"/>
      <c r="AS162" s="104"/>
      <c r="AT162" s="104"/>
      <c r="AU162" s="104"/>
      <c r="AV162" s="104"/>
      <c r="AW162" s="104"/>
      <c r="AX162" s="104"/>
      <c r="AY162" s="104"/>
      <c r="BA162" s="104"/>
      <c r="BB162" s="104"/>
      <c r="BC162" s="104"/>
      <c r="BD162" s="104"/>
      <c r="BE162" s="104"/>
      <c r="BF162" s="104"/>
      <c r="BG162" s="104"/>
      <c r="BH162" s="104"/>
      <c r="BI162" s="104"/>
      <c r="BJ162" s="104"/>
      <c r="BK162" s="104"/>
    </row>
    <row r="163" spans="1:63" ht="16.5" customHeight="1" x14ac:dyDescent="0.15">
      <c r="A163" s="850"/>
      <c r="B163" s="851"/>
      <c r="C163" s="377"/>
      <c r="D163" s="696" t="s">
        <v>74</v>
      </c>
      <c r="E163" s="562"/>
      <c r="F163" s="562"/>
      <c r="G163" s="562"/>
      <c r="H163" s="562"/>
      <c r="I163" s="562"/>
      <c r="J163" s="562"/>
      <c r="K163" s="571" t="s">
        <v>80</v>
      </c>
      <c r="L163" s="697"/>
      <c r="M163" s="544"/>
      <c r="N163" s="545"/>
      <c r="O163" s="545"/>
      <c r="P163" s="545"/>
      <c r="Q163" s="545"/>
      <c r="R163" s="546"/>
      <c r="S163" s="545"/>
      <c r="T163" s="545"/>
      <c r="U163" s="545"/>
      <c r="V163" s="710"/>
      <c r="W163" s="570" t="s">
        <v>76</v>
      </c>
      <c r="X163" s="571"/>
      <c r="Y163" s="571"/>
      <c r="Z163" s="571"/>
      <c r="AA163" s="571"/>
      <c r="AB163" s="571"/>
      <c r="AC163" s="571"/>
      <c r="AD163" s="562" t="s">
        <v>81</v>
      </c>
      <c r="AE163" s="563"/>
      <c r="AF163" s="544"/>
      <c r="AG163" s="545"/>
      <c r="AH163" s="545"/>
      <c r="AI163" s="545"/>
      <c r="AJ163" s="545"/>
      <c r="AK163" s="546"/>
      <c r="AL163" s="545"/>
      <c r="AM163" s="545"/>
      <c r="AN163" s="545"/>
      <c r="AO163" s="547"/>
    </row>
    <row r="164" spans="1:63" ht="16.5" customHeight="1" x14ac:dyDescent="0.15">
      <c r="A164" s="850"/>
      <c r="B164" s="851"/>
      <c r="C164" s="377"/>
      <c r="D164" s="696" t="s">
        <v>149</v>
      </c>
      <c r="E164" s="562"/>
      <c r="F164" s="562"/>
      <c r="G164" s="562"/>
      <c r="H164" s="562"/>
      <c r="I164" s="562"/>
      <c r="J164" s="562"/>
      <c r="K164" s="571" t="s">
        <v>893</v>
      </c>
      <c r="L164" s="697"/>
      <c r="M164" s="698"/>
      <c r="N164" s="699"/>
      <c r="O164" s="699"/>
      <c r="P164" s="699"/>
      <c r="Q164" s="699"/>
      <c r="R164" s="700"/>
      <c r="S164" s="699"/>
      <c r="T164" s="699"/>
      <c r="U164" s="699"/>
      <c r="V164" s="701"/>
      <c r="W164" s="570" t="s">
        <v>209</v>
      </c>
      <c r="X164" s="571"/>
      <c r="Y164" s="571"/>
      <c r="Z164" s="571"/>
      <c r="AA164" s="571"/>
      <c r="AB164" s="571"/>
      <c r="AC164" s="571"/>
      <c r="AD164" s="562" t="s">
        <v>81</v>
      </c>
      <c r="AE164" s="563"/>
      <c r="AF164" s="544"/>
      <c r="AG164" s="545"/>
      <c r="AH164" s="545"/>
      <c r="AI164" s="545"/>
      <c r="AJ164" s="545"/>
      <c r="AK164" s="546"/>
      <c r="AL164" s="545"/>
      <c r="AM164" s="545"/>
      <c r="AN164" s="545"/>
      <c r="AO164" s="547"/>
    </row>
    <row r="165" spans="1:63" ht="16.5" customHeight="1" x14ac:dyDescent="0.15">
      <c r="A165" s="850"/>
      <c r="B165" s="851"/>
      <c r="C165" s="377"/>
      <c r="D165" s="696" t="s">
        <v>150</v>
      </c>
      <c r="E165" s="562"/>
      <c r="F165" s="562"/>
      <c r="G165" s="562"/>
      <c r="H165" s="562"/>
      <c r="I165" s="562"/>
      <c r="J165" s="562"/>
      <c r="K165" s="571" t="s">
        <v>75</v>
      </c>
      <c r="L165" s="697"/>
      <c r="M165" s="702"/>
      <c r="N165" s="703"/>
      <c r="O165" s="703"/>
      <c r="P165" s="703"/>
      <c r="Q165" s="703"/>
      <c r="R165" s="704"/>
      <c r="S165" s="703"/>
      <c r="T165" s="703"/>
      <c r="U165" s="703"/>
      <c r="V165" s="705"/>
      <c r="W165" s="554" t="s">
        <v>77</v>
      </c>
      <c r="X165" s="555"/>
      <c r="Y165" s="555"/>
      <c r="Z165" s="555"/>
      <c r="AA165" s="555"/>
      <c r="AB165" s="555"/>
      <c r="AC165" s="555"/>
      <c r="AD165" s="556" t="s">
        <v>81</v>
      </c>
      <c r="AE165" s="557"/>
      <c r="AF165" s="544"/>
      <c r="AG165" s="545"/>
      <c r="AH165" s="545"/>
      <c r="AI165" s="545"/>
      <c r="AJ165" s="545"/>
      <c r="AK165" s="546"/>
      <c r="AL165" s="545"/>
      <c r="AM165" s="545"/>
      <c r="AN165" s="545"/>
      <c r="AO165" s="547"/>
    </row>
    <row r="166" spans="1:63" ht="16.5" customHeight="1" x14ac:dyDescent="0.15">
      <c r="A166" s="850"/>
      <c r="B166" s="851"/>
      <c r="C166" s="377"/>
      <c r="D166" s="696" t="s">
        <v>151</v>
      </c>
      <c r="E166" s="562"/>
      <c r="F166" s="562"/>
      <c r="G166" s="562"/>
      <c r="H166" s="562"/>
      <c r="I166" s="562"/>
      <c r="J166" s="562"/>
      <c r="K166" s="571" t="s">
        <v>75</v>
      </c>
      <c r="L166" s="697"/>
      <c r="M166" s="702"/>
      <c r="N166" s="703"/>
      <c r="O166" s="703"/>
      <c r="P166" s="703"/>
      <c r="Q166" s="703"/>
      <c r="R166" s="704"/>
      <c r="S166" s="703"/>
      <c r="T166" s="703"/>
      <c r="U166" s="703"/>
      <c r="V166" s="705"/>
      <c r="W166" s="548"/>
      <c r="X166" s="549"/>
      <c r="Y166" s="549"/>
      <c r="Z166" s="549"/>
      <c r="AA166" s="549"/>
      <c r="AB166" s="549"/>
      <c r="AC166" s="549"/>
      <c r="AD166" s="549"/>
      <c r="AE166" s="549"/>
      <c r="AF166" s="549"/>
      <c r="AG166" s="549"/>
      <c r="AH166" s="549"/>
      <c r="AI166" s="549"/>
      <c r="AJ166" s="549"/>
      <c r="AK166" s="549"/>
      <c r="AL166" s="549"/>
      <c r="AM166" s="549"/>
      <c r="AN166" s="549"/>
      <c r="AO166" s="550"/>
    </row>
    <row r="167" spans="1:63" ht="16.5" customHeight="1" thickBot="1" x14ac:dyDescent="0.2">
      <c r="A167" s="660"/>
      <c r="B167" s="661"/>
      <c r="C167" s="375"/>
      <c r="D167" s="706" t="s">
        <v>152</v>
      </c>
      <c r="E167" s="707"/>
      <c r="F167" s="707"/>
      <c r="G167" s="707"/>
      <c r="H167" s="707"/>
      <c r="I167" s="707"/>
      <c r="J167" s="707"/>
      <c r="K167" s="708" t="s">
        <v>75</v>
      </c>
      <c r="L167" s="709"/>
      <c r="M167" s="558"/>
      <c r="N167" s="559"/>
      <c r="O167" s="559"/>
      <c r="P167" s="559"/>
      <c r="Q167" s="559"/>
      <c r="R167" s="560"/>
      <c r="S167" s="559"/>
      <c r="T167" s="559"/>
      <c r="U167" s="559"/>
      <c r="V167" s="561"/>
      <c r="W167" s="551"/>
      <c r="X167" s="552"/>
      <c r="Y167" s="552"/>
      <c r="Z167" s="552"/>
      <c r="AA167" s="552"/>
      <c r="AB167" s="552"/>
      <c r="AC167" s="552"/>
      <c r="AD167" s="552"/>
      <c r="AE167" s="552"/>
      <c r="AF167" s="552"/>
      <c r="AG167" s="552"/>
      <c r="AH167" s="552"/>
      <c r="AI167" s="552"/>
      <c r="AJ167" s="552"/>
      <c r="AK167" s="552"/>
      <c r="AL167" s="552"/>
      <c r="AM167" s="552"/>
      <c r="AN167" s="552"/>
      <c r="AO167" s="553"/>
    </row>
    <row r="168" spans="1:63" ht="16.5" customHeight="1" x14ac:dyDescent="0.15">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row r="169" spans="1:63" ht="16.5" customHeight="1" thickBot="1" x14ac:dyDescent="0.2">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c r="AE169" s="237"/>
      <c r="AF169" s="237"/>
      <c r="AG169" s="237"/>
      <c r="AH169" s="237"/>
      <c r="AI169" s="237"/>
      <c r="AJ169" s="237"/>
      <c r="AK169" s="237"/>
      <c r="AL169" s="237"/>
      <c r="AM169" s="237"/>
      <c r="AN169" s="237"/>
      <c r="AO169" s="237"/>
    </row>
    <row r="170" spans="1:63" ht="16.5" customHeight="1" x14ac:dyDescent="0.15">
      <c r="A170" s="653" t="s">
        <v>63</v>
      </c>
      <c r="B170" s="654"/>
      <c r="C170" s="400" t="s">
        <v>891</v>
      </c>
      <c r="D170" s="401"/>
      <c r="E170" s="401"/>
      <c r="F170" s="401"/>
      <c r="G170" s="401"/>
      <c r="H170" s="401"/>
      <c r="I170" s="401"/>
      <c r="J170" s="401"/>
      <c r="K170" s="401"/>
      <c r="L170" s="401"/>
      <c r="M170" s="401"/>
      <c r="N170" s="401"/>
      <c r="O170" s="401"/>
      <c r="P170" s="401" t="s">
        <v>82</v>
      </c>
      <c r="Q170" s="401"/>
      <c r="R170" s="401"/>
      <c r="S170" s="401"/>
      <c r="T170" s="750"/>
      <c r="U170" s="750"/>
      <c r="V170" s="750"/>
      <c r="W170" s="750"/>
      <c r="X170" s="750"/>
      <c r="Y170" s="750"/>
      <c r="Z170" s="750"/>
      <c r="AA170" s="750"/>
      <c r="AB170" s="401" t="s">
        <v>9</v>
      </c>
      <c r="AC170" s="401"/>
      <c r="AD170" s="401"/>
      <c r="AE170" s="401"/>
      <c r="AF170" s="401"/>
      <c r="AG170" s="401"/>
      <c r="AH170" s="401"/>
      <c r="AI170" s="401"/>
      <c r="AJ170" s="401"/>
      <c r="AK170" s="401"/>
      <c r="AL170" s="401"/>
      <c r="AM170" s="401"/>
      <c r="AN170" s="401"/>
      <c r="AO170" s="415"/>
    </row>
    <row r="171" spans="1:63" ht="16.5" customHeight="1" x14ac:dyDescent="0.15">
      <c r="A171" s="850"/>
      <c r="B171" s="851"/>
      <c r="C171" s="377"/>
      <c r="D171" s="715" t="s">
        <v>79</v>
      </c>
      <c r="E171" s="624"/>
      <c r="F171" s="624"/>
      <c r="G171" s="624"/>
      <c r="H171" s="624"/>
      <c r="I171" s="624"/>
      <c r="J171" s="624"/>
      <c r="K171" s="624"/>
      <c r="L171" s="716"/>
      <c r="M171" s="715" t="s">
        <v>66</v>
      </c>
      <c r="N171" s="624"/>
      <c r="O171" s="624"/>
      <c r="P171" s="624"/>
      <c r="Q171" s="624"/>
      <c r="R171" s="717" t="s">
        <v>78</v>
      </c>
      <c r="S171" s="624"/>
      <c r="T171" s="624"/>
      <c r="U171" s="624"/>
      <c r="V171" s="716"/>
      <c r="W171" s="716" t="s">
        <v>67</v>
      </c>
      <c r="X171" s="718"/>
      <c r="Y171" s="718"/>
      <c r="Z171" s="718"/>
      <c r="AA171" s="718"/>
      <c r="AB171" s="718"/>
      <c r="AC171" s="718"/>
      <c r="AD171" s="718"/>
      <c r="AE171" s="718"/>
      <c r="AF171" s="718" t="s">
        <v>66</v>
      </c>
      <c r="AG171" s="718"/>
      <c r="AH171" s="718"/>
      <c r="AI171" s="718"/>
      <c r="AJ171" s="715"/>
      <c r="AK171" s="719" t="s">
        <v>78</v>
      </c>
      <c r="AL171" s="718"/>
      <c r="AM171" s="718"/>
      <c r="AN171" s="718"/>
      <c r="AO171" s="720"/>
    </row>
    <row r="172" spans="1:63" ht="16.5" customHeight="1" x14ac:dyDescent="0.15">
      <c r="A172" s="850"/>
      <c r="B172" s="851"/>
      <c r="C172" s="377"/>
      <c r="D172" s="721" t="s">
        <v>68</v>
      </c>
      <c r="E172" s="722"/>
      <c r="F172" s="722"/>
      <c r="G172" s="722"/>
      <c r="H172" s="722"/>
      <c r="I172" s="722"/>
      <c r="J172" s="722"/>
      <c r="K172" s="722" t="s">
        <v>892</v>
      </c>
      <c r="L172" s="723"/>
      <c r="M172" s="724"/>
      <c r="N172" s="725"/>
      <c r="O172" s="725"/>
      <c r="P172" s="725"/>
      <c r="Q172" s="725"/>
      <c r="R172" s="726"/>
      <c r="S172" s="725"/>
      <c r="T172" s="725"/>
      <c r="U172" s="725"/>
      <c r="V172" s="727"/>
      <c r="W172" s="728" t="s">
        <v>69</v>
      </c>
      <c r="X172" s="728"/>
      <c r="Y172" s="728"/>
      <c r="Z172" s="728"/>
      <c r="AA172" s="728"/>
      <c r="AB172" s="728"/>
      <c r="AC172" s="728"/>
      <c r="AD172" s="722" t="s">
        <v>75</v>
      </c>
      <c r="AE172" s="723"/>
      <c r="AF172" s="729"/>
      <c r="AG172" s="730"/>
      <c r="AH172" s="730"/>
      <c r="AI172" s="730"/>
      <c r="AJ172" s="730"/>
      <c r="AK172" s="731"/>
      <c r="AL172" s="730"/>
      <c r="AM172" s="730"/>
      <c r="AN172" s="730"/>
      <c r="AO172" s="732"/>
    </row>
    <row r="173" spans="1:63" ht="16.5" customHeight="1" x14ac:dyDescent="0.15">
      <c r="A173" s="850"/>
      <c r="B173" s="851"/>
      <c r="C173" s="377"/>
      <c r="D173" s="696" t="s">
        <v>70</v>
      </c>
      <c r="E173" s="562"/>
      <c r="F173" s="562"/>
      <c r="G173" s="562"/>
      <c r="H173" s="562"/>
      <c r="I173" s="562"/>
      <c r="J173" s="562"/>
      <c r="K173" s="571" t="s">
        <v>80</v>
      </c>
      <c r="L173" s="697"/>
      <c r="M173" s="544"/>
      <c r="N173" s="545"/>
      <c r="O173" s="545"/>
      <c r="P173" s="545"/>
      <c r="Q173" s="545"/>
      <c r="R173" s="546"/>
      <c r="S173" s="545"/>
      <c r="T173" s="545"/>
      <c r="U173" s="545"/>
      <c r="V173" s="710"/>
      <c r="W173" s="571" t="s">
        <v>739</v>
      </c>
      <c r="X173" s="571"/>
      <c r="Y173" s="571"/>
      <c r="Z173" s="571"/>
      <c r="AA173" s="571"/>
      <c r="AB173" s="571"/>
      <c r="AC173" s="571"/>
      <c r="AD173" s="562" t="s">
        <v>75</v>
      </c>
      <c r="AE173" s="563"/>
      <c r="AF173" s="544"/>
      <c r="AG173" s="545"/>
      <c r="AH173" s="545"/>
      <c r="AI173" s="545"/>
      <c r="AJ173" s="545"/>
      <c r="AK173" s="546"/>
      <c r="AL173" s="545"/>
      <c r="AM173" s="545"/>
      <c r="AN173" s="545"/>
      <c r="AO173" s="547"/>
    </row>
    <row r="174" spans="1:63" ht="16.5" customHeight="1" x14ac:dyDescent="0.15">
      <c r="A174" s="850"/>
      <c r="B174" s="851"/>
      <c r="C174" s="377"/>
      <c r="D174" s="696" t="s">
        <v>72</v>
      </c>
      <c r="E174" s="562"/>
      <c r="F174" s="562"/>
      <c r="G174" s="562"/>
      <c r="H174" s="562"/>
      <c r="I174" s="562"/>
      <c r="J174" s="562"/>
      <c r="K174" s="571" t="s">
        <v>80</v>
      </c>
      <c r="L174" s="697"/>
      <c r="M174" s="544"/>
      <c r="N174" s="545"/>
      <c r="O174" s="545"/>
      <c r="P174" s="545"/>
      <c r="Q174" s="545"/>
      <c r="R174" s="546"/>
      <c r="S174" s="545"/>
      <c r="T174" s="545"/>
      <c r="U174" s="545"/>
      <c r="V174" s="710"/>
      <c r="W174" s="571" t="s">
        <v>71</v>
      </c>
      <c r="X174" s="571"/>
      <c r="Y174" s="571"/>
      <c r="Z174" s="571"/>
      <c r="AA174" s="571"/>
      <c r="AB174" s="571"/>
      <c r="AC174" s="571"/>
      <c r="AD174" s="562" t="s">
        <v>75</v>
      </c>
      <c r="AE174" s="563"/>
      <c r="AF174" s="544"/>
      <c r="AG174" s="545"/>
      <c r="AH174" s="545"/>
      <c r="AI174" s="545"/>
      <c r="AJ174" s="545"/>
      <c r="AK174" s="546"/>
      <c r="AL174" s="545"/>
      <c r="AM174" s="545"/>
      <c r="AN174" s="545"/>
      <c r="AO174" s="547"/>
    </row>
    <row r="175" spans="1:63" ht="16.5" customHeight="1" x14ac:dyDescent="0.15">
      <c r="A175" s="850"/>
      <c r="B175" s="851"/>
      <c r="C175" s="377"/>
      <c r="D175" s="696" t="s">
        <v>73</v>
      </c>
      <c r="E175" s="562"/>
      <c r="F175" s="562"/>
      <c r="G175" s="562"/>
      <c r="H175" s="562"/>
      <c r="I175" s="562"/>
      <c r="J175" s="562"/>
      <c r="K175" s="571" t="s">
        <v>80</v>
      </c>
      <c r="L175" s="697"/>
      <c r="M175" s="544"/>
      <c r="N175" s="545"/>
      <c r="O175" s="545"/>
      <c r="P175" s="545"/>
      <c r="Q175" s="545"/>
      <c r="R175" s="546"/>
      <c r="S175" s="545"/>
      <c r="T175" s="545"/>
      <c r="U175" s="545"/>
      <c r="V175" s="710"/>
      <c r="W175" s="571" t="s">
        <v>112</v>
      </c>
      <c r="X175" s="571"/>
      <c r="Y175" s="571"/>
      <c r="Z175" s="571"/>
      <c r="AA175" s="571"/>
      <c r="AB175" s="571"/>
      <c r="AC175" s="571"/>
      <c r="AD175" s="562" t="s">
        <v>80</v>
      </c>
      <c r="AE175" s="563"/>
      <c r="AF175" s="544"/>
      <c r="AG175" s="545"/>
      <c r="AH175" s="545"/>
      <c r="AI175" s="545"/>
      <c r="AJ175" s="545"/>
      <c r="AK175" s="546"/>
      <c r="AL175" s="545"/>
      <c r="AM175" s="545"/>
      <c r="AN175" s="545"/>
      <c r="AO175" s="547"/>
    </row>
    <row r="176" spans="1:63" ht="16.5" customHeight="1" x14ac:dyDescent="0.15">
      <c r="A176" s="850"/>
      <c r="B176" s="851"/>
      <c r="C176" s="377"/>
      <c r="D176" s="696" t="s">
        <v>74</v>
      </c>
      <c r="E176" s="562"/>
      <c r="F176" s="562"/>
      <c r="G176" s="562"/>
      <c r="H176" s="562"/>
      <c r="I176" s="562"/>
      <c r="J176" s="562"/>
      <c r="K176" s="571" t="s">
        <v>80</v>
      </c>
      <c r="L176" s="697"/>
      <c r="M176" s="544"/>
      <c r="N176" s="545"/>
      <c r="O176" s="545"/>
      <c r="P176" s="545"/>
      <c r="Q176" s="545"/>
      <c r="R176" s="546"/>
      <c r="S176" s="545"/>
      <c r="T176" s="545"/>
      <c r="U176" s="545"/>
      <c r="V176" s="710"/>
      <c r="W176" s="570" t="s">
        <v>76</v>
      </c>
      <c r="X176" s="571"/>
      <c r="Y176" s="571"/>
      <c r="Z176" s="571"/>
      <c r="AA176" s="571"/>
      <c r="AB176" s="571"/>
      <c r="AC176" s="571"/>
      <c r="AD176" s="562" t="s">
        <v>81</v>
      </c>
      <c r="AE176" s="563"/>
      <c r="AF176" s="544"/>
      <c r="AG176" s="545"/>
      <c r="AH176" s="545"/>
      <c r="AI176" s="545"/>
      <c r="AJ176" s="545"/>
      <c r="AK176" s="546"/>
      <c r="AL176" s="545"/>
      <c r="AM176" s="545"/>
      <c r="AN176" s="545"/>
      <c r="AO176" s="547"/>
    </row>
    <row r="177" spans="1:41" ht="16.5" customHeight="1" x14ac:dyDescent="0.15">
      <c r="A177" s="850"/>
      <c r="B177" s="851"/>
      <c r="C177" s="377"/>
      <c r="D177" s="696" t="s">
        <v>149</v>
      </c>
      <c r="E177" s="562"/>
      <c r="F177" s="562"/>
      <c r="G177" s="562"/>
      <c r="H177" s="562"/>
      <c r="I177" s="562"/>
      <c r="J177" s="562"/>
      <c r="K177" s="571" t="s">
        <v>893</v>
      </c>
      <c r="L177" s="697"/>
      <c r="M177" s="698"/>
      <c r="N177" s="699"/>
      <c r="O177" s="699"/>
      <c r="P177" s="699"/>
      <c r="Q177" s="699"/>
      <c r="R177" s="700"/>
      <c r="S177" s="699"/>
      <c r="T177" s="699"/>
      <c r="U177" s="699"/>
      <c r="V177" s="701"/>
      <c r="W177" s="570" t="s">
        <v>209</v>
      </c>
      <c r="X177" s="571"/>
      <c r="Y177" s="571"/>
      <c r="Z177" s="571"/>
      <c r="AA177" s="571"/>
      <c r="AB177" s="571"/>
      <c r="AC177" s="571"/>
      <c r="AD177" s="562" t="s">
        <v>81</v>
      </c>
      <c r="AE177" s="563"/>
      <c r="AF177" s="544"/>
      <c r="AG177" s="545"/>
      <c r="AH177" s="545"/>
      <c r="AI177" s="545"/>
      <c r="AJ177" s="545"/>
      <c r="AK177" s="546"/>
      <c r="AL177" s="545"/>
      <c r="AM177" s="545"/>
      <c r="AN177" s="545"/>
      <c r="AO177" s="547"/>
    </row>
    <row r="178" spans="1:41" ht="16.5" customHeight="1" x14ac:dyDescent="0.15">
      <c r="A178" s="850"/>
      <c r="B178" s="851"/>
      <c r="C178" s="377"/>
      <c r="D178" s="696" t="s">
        <v>150</v>
      </c>
      <c r="E178" s="562"/>
      <c r="F178" s="562"/>
      <c r="G178" s="562"/>
      <c r="H178" s="562"/>
      <c r="I178" s="562"/>
      <c r="J178" s="562"/>
      <c r="K178" s="571" t="s">
        <v>75</v>
      </c>
      <c r="L178" s="697"/>
      <c r="M178" s="702"/>
      <c r="N178" s="703"/>
      <c r="O178" s="703"/>
      <c r="P178" s="703"/>
      <c r="Q178" s="703"/>
      <c r="R178" s="704"/>
      <c r="S178" s="703"/>
      <c r="T178" s="703"/>
      <c r="U178" s="703"/>
      <c r="V178" s="705"/>
      <c r="W178" s="554" t="s">
        <v>77</v>
      </c>
      <c r="X178" s="555"/>
      <c r="Y178" s="555"/>
      <c r="Z178" s="555"/>
      <c r="AA178" s="555"/>
      <c r="AB178" s="555"/>
      <c r="AC178" s="555"/>
      <c r="AD178" s="556" t="s">
        <v>81</v>
      </c>
      <c r="AE178" s="557"/>
      <c r="AF178" s="544"/>
      <c r="AG178" s="545"/>
      <c r="AH178" s="545"/>
      <c r="AI178" s="545"/>
      <c r="AJ178" s="545"/>
      <c r="AK178" s="546"/>
      <c r="AL178" s="545"/>
      <c r="AM178" s="545"/>
      <c r="AN178" s="545"/>
      <c r="AO178" s="547"/>
    </row>
    <row r="179" spans="1:41" ht="16.5" customHeight="1" x14ac:dyDescent="0.15">
      <c r="A179" s="850"/>
      <c r="B179" s="851"/>
      <c r="C179" s="377"/>
      <c r="D179" s="696" t="s">
        <v>151</v>
      </c>
      <c r="E179" s="562"/>
      <c r="F179" s="562"/>
      <c r="G179" s="562"/>
      <c r="H179" s="562"/>
      <c r="I179" s="562"/>
      <c r="J179" s="562"/>
      <c r="K179" s="571" t="s">
        <v>75</v>
      </c>
      <c r="L179" s="697"/>
      <c r="M179" s="702"/>
      <c r="N179" s="703"/>
      <c r="O179" s="703"/>
      <c r="P179" s="703"/>
      <c r="Q179" s="703"/>
      <c r="R179" s="704"/>
      <c r="S179" s="703"/>
      <c r="T179" s="703"/>
      <c r="U179" s="703"/>
      <c r="V179" s="705"/>
      <c r="W179" s="548"/>
      <c r="X179" s="549"/>
      <c r="Y179" s="549"/>
      <c r="Z179" s="549"/>
      <c r="AA179" s="549"/>
      <c r="AB179" s="549"/>
      <c r="AC179" s="549"/>
      <c r="AD179" s="549"/>
      <c r="AE179" s="549"/>
      <c r="AF179" s="549"/>
      <c r="AG179" s="549"/>
      <c r="AH179" s="549"/>
      <c r="AI179" s="549"/>
      <c r="AJ179" s="549"/>
      <c r="AK179" s="549"/>
      <c r="AL179" s="549"/>
      <c r="AM179" s="549"/>
      <c r="AN179" s="549"/>
      <c r="AO179" s="550"/>
    </row>
    <row r="180" spans="1:41" ht="16.5" customHeight="1" thickBot="1" x14ac:dyDescent="0.2">
      <c r="A180" s="660"/>
      <c r="B180" s="661"/>
      <c r="C180" s="375"/>
      <c r="D180" s="706" t="s">
        <v>152</v>
      </c>
      <c r="E180" s="707"/>
      <c r="F180" s="707"/>
      <c r="G180" s="707"/>
      <c r="H180" s="707"/>
      <c r="I180" s="707"/>
      <c r="J180" s="707"/>
      <c r="K180" s="708" t="s">
        <v>75</v>
      </c>
      <c r="L180" s="709"/>
      <c r="M180" s="558"/>
      <c r="N180" s="559"/>
      <c r="O180" s="559"/>
      <c r="P180" s="559"/>
      <c r="Q180" s="559"/>
      <c r="R180" s="560"/>
      <c r="S180" s="559"/>
      <c r="T180" s="559"/>
      <c r="U180" s="559"/>
      <c r="V180" s="561"/>
      <c r="W180" s="551"/>
      <c r="X180" s="552"/>
      <c r="Y180" s="552"/>
      <c r="Z180" s="552"/>
      <c r="AA180" s="552"/>
      <c r="AB180" s="552"/>
      <c r="AC180" s="552"/>
      <c r="AD180" s="552"/>
      <c r="AE180" s="552"/>
      <c r="AF180" s="552"/>
      <c r="AG180" s="552"/>
      <c r="AH180" s="552"/>
      <c r="AI180" s="552"/>
      <c r="AJ180" s="552"/>
      <c r="AK180" s="552"/>
      <c r="AL180" s="552"/>
      <c r="AM180" s="552"/>
      <c r="AN180" s="552"/>
      <c r="AO180" s="553"/>
    </row>
    <row r="181" spans="1:41" ht="16.5" customHeight="1" x14ac:dyDescent="0.15">
      <c r="A181" s="288"/>
      <c r="B181" s="288"/>
      <c r="C181" s="2"/>
      <c r="D181" s="289"/>
      <c r="E181" s="289"/>
      <c r="F181" s="289"/>
      <c r="G181" s="289"/>
      <c r="H181" s="289"/>
      <c r="I181" s="289"/>
      <c r="J181" s="289"/>
      <c r="K181" s="290"/>
      <c r="L181" s="290"/>
      <c r="M181" s="278"/>
      <c r="N181" s="278"/>
      <c r="O181" s="278"/>
      <c r="P181" s="278"/>
      <c r="Q181" s="278"/>
      <c r="R181" s="278"/>
      <c r="S181" s="278"/>
      <c r="T181" s="278"/>
      <c r="U181" s="278"/>
      <c r="V181" s="278"/>
      <c r="W181" s="291"/>
      <c r="X181" s="291"/>
      <c r="Y181" s="291"/>
      <c r="Z181" s="291"/>
      <c r="AA181" s="291"/>
      <c r="AB181" s="291"/>
      <c r="AC181" s="291"/>
      <c r="AD181" s="291"/>
      <c r="AE181" s="291"/>
      <c r="AF181" s="291"/>
      <c r="AG181" s="291"/>
      <c r="AH181" s="291"/>
      <c r="AI181" s="291"/>
      <c r="AJ181" s="291"/>
      <c r="AK181" s="291"/>
      <c r="AL181" s="291"/>
      <c r="AM181" s="291"/>
      <c r="AN181" s="291"/>
      <c r="AO181" s="291"/>
    </row>
    <row r="182" spans="1:41" ht="16.5" customHeight="1" x14ac:dyDescent="0.15">
      <c r="A182" s="279" t="s">
        <v>736</v>
      </c>
      <c r="B182" s="292"/>
      <c r="C182" s="281"/>
      <c r="D182" s="281"/>
      <c r="E182" s="281"/>
      <c r="F182" s="281"/>
      <c r="G182" s="281"/>
      <c r="H182" s="281"/>
      <c r="I182" s="281"/>
      <c r="J182" s="281"/>
      <c r="K182" s="282"/>
      <c r="L182" s="282"/>
      <c r="M182" s="282"/>
      <c r="N182" s="282"/>
      <c r="O182" s="282"/>
      <c r="P182" s="282"/>
      <c r="Q182" s="282"/>
      <c r="R182" s="282"/>
      <c r="S182" s="282"/>
      <c r="T182" s="282"/>
      <c r="U182" s="282"/>
      <c r="V182" s="282"/>
      <c r="W182" s="282"/>
      <c r="X182" s="282"/>
      <c r="Y182" s="282"/>
      <c r="Z182" s="166"/>
      <c r="AA182" s="282"/>
      <c r="AB182" s="282"/>
      <c r="AC182" s="282"/>
      <c r="AD182" s="282"/>
      <c r="AE182" s="282"/>
      <c r="AF182" s="282"/>
      <c r="AG182" s="283"/>
      <c r="AH182" s="283"/>
      <c r="AI182" s="283"/>
      <c r="AJ182" s="283"/>
      <c r="AK182" s="283"/>
      <c r="AL182" s="283"/>
      <c r="AM182" s="283"/>
      <c r="AN182" s="283"/>
      <c r="AO182" s="284" t="s">
        <v>738</v>
      </c>
    </row>
    <row r="183" spans="1:41" ht="16.5" customHeight="1" thickBot="1" x14ac:dyDescent="0.2">
      <c r="A183" s="286" t="s">
        <v>748</v>
      </c>
      <c r="B183" s="287"/>
      <c r="C183" s="287"/>
      <c r="D183" s="287"/>
      <c r="E183" s="287"/>
      <c r="F183" s="287"/>
      <c r="G183" s="287"/>
      <c r="H183" s="287"/>
      <c r="I183" s="287"/>
      <c r="J183" s="287"/>
      <c r="K183" s="287"/>
      <c r="L183" s="287"/>
      <c r="M183" s="287"/>
      <c r="N183" s="287"/>
      <c r="O183" s="287"/>
      <c r="P183" s="287"/>
      <c r="Q183" s="287"/>
      <c r="R183" s="287"/>
      <c r="S183" s="287"/>
      <c r="T183" s="287"/>
    </row>
    <row r="184" spans="1:41" ht="16.5" customHeight="1" x14ac:dyDescent="0.15">
      <c r="A184" s="586" t="s">
        <v>732</v>
      </c>
      <c r="B184" s="587"/>
      <c r="C184" s="587"/>
      <c r="D184" s="587"/>
      <c r="E184" s="587"/>
      <c r="F184" s="587"/>
      <c r="G184" s="587"/>
      <c r="H184" s="587"/>
      <c r="I184" s="587"/>
      <c r="J184" s="587"/>
      <c r="K184" s="587"/>
      <c r="L184" s="587" t="s">
        <v>733</v>
      </c>
      <c r="M184" s="587"/>
      <c r="N184" s="587"/>
      <c r="O184" s="590" t="s">
        <v>734</v>
      </c>
      <c r="P184" s="590"/>
      <c r="Q184" s="590"/>
      <c r="R184" s="590" t="s">
        <v>735</v>
      </c>
      <c r="S184" s="590"/>
      <c r="T184" s="592"/>
      <c r="V184" s="586" t="s">
        <v>732</v>
      </c>
      <c r="W184" s="587"/>
      <c r="X184" s="587"/>
      <c r="Y184" s="587"/>
      <c r="Z184" s="587"/>
      <c r="AA184" s="587"/>
      <c r="AB184" s="587"/>
      <c r="AC184" s="587"/>
      <c r="AD184" s="587"/>
      <c r="AE184" s="587"/>
      <c r="AF184" s="587"/>
      <c r="AG184" s="587" t="s">
        <v>733</v>
      </c>
      <c r="AH184" s="587"/>
      <c r="AI184" s="587"/>
      <c r="AJ184" s="590" t="s">
        <v>734</v>
      </c>
      <c r="AK184" s="590"/>
      <c r="AL184" s="590"/>
      <c r="AM184" s="590" t="s">
        <v>735</v>
      </c>
      <c r="AN184" s="590"/>
      <c r="AO184" s="592"/>
    </row>
    <row r="185" spans="1:41" ht="16.5" customHeight="1" x14ac:dyDescent="0.15">
      <c r="A185" s="588"/>
      <c r="B185" s="589"/>
      <c r="C185" s="589"/>
      <c r="D185" s="589"/>
      <c r="E185" s="589"/>
      <c r="F185" s="589"/>
      <c r="G185" s="589"/>
      <c r="H185" s="589"/>
      <c r="I185" s="589"/>
      <c r="J185" s="589"/>
      <c r="K185" s="589"/>
      <c r="L185" s="589"/>
      <c r="M185" s="589"/>
      <c r="N185" s="589"/>
      <c r="O185" s="591"/>
      <c r="P185" s="591"/>
      <c r="Q185" s="591"/>
      <c r="R185" s="591"/>
      <c r="S185" s="591"/>
      <c r="T185" s="593"/>
      <c r="V185" s="588"/>
      <c r="W185" s="589"/>
      <c r="X185" s="589"/>
      <c r="Y185" s="589"/>
      <c r="Z185" s="589"/>
      <c r="AA185" s="589"/>
      <c r="AB185" s="589"/>
      <c r="AC185" s="589"/>
      <c r="AD185" s="589"/>
      <c r="AE185" s="589"/>
      <c r="AF185" s="589"/>
      <c r="AG185" s="589"/>
      <c r="AH185" s="589"/>
      <c r="AI185" s="589"/>
      <c r="AJ185" s="591"/>
      <c r="AK185" s="591"/>
      <c r="AL185" s="591"/>
      <c r="AM185" s="591"/>
      <c r="AN185" s="591"/>
      <c r="AO185" s="593"/>
    </row>
    <row r="186" spans="1:41" ht="16.5" customHeight="1" x14ac:dyDescent="0.15">
      <c r="A186" s="583"/>
      <c r="B186" s="584"/>
      <c r="C186" s="584"/>
      <c r="D186" s="584"/>
      <c r="E186" s="584"/>
      <c r="F186" s="584"/>
      <c r="G186" s="584"/>
      <c r="H186" s="584"/>
      <c r="I186" s="584"/>
      <c r="J186" s="584"/>
      <c r="K186" s="584"/>
      <c r="L186" s="579"/>
      <c r="M186" s="579"/>
      <c r="N186" s="579"/>
      <c r="O186" s="585"/>
      <c r="P186" s="585"/>
      <c r="Q186" s="585"/>
      <c r="R186" s="585"/>
      <c r="S186" s="579"/>
      <c r="T186" s="581"/>
      <c r="V186" s="583"/>
      <c r="W186" s="584"/>
      <c r="X186" s="584"/>
      <c r="Y186" s="584"/>
      <c r="Z186" s="584"/>
      <c r="AA186" s="584"/>
      <c r="AB186" s="584"/>
      <c r="AC186" s="584"/>
      <c r="AD186" s="584"/>
      <c r="AE186" s="584"/>
      <c r="AF186" s="584"/>
      <c r="AG186" s="579"/>
      <c r="AH186" s="579"/>
      <c r="AI186" s="579"/>
      <c r="AJ186" s="585"/>
      <c r="AK186" s="585"/>
      <c r="AL186" s="585"/>
      <c r="AM186" s="579"/>
      <c r="AN186" s="579"/>
      <c r="AO186" s="581"/>
    </row>
    <row r="187" spans="1:41" ht="16.5" customHeight="1" x14ac:dyDescent="0.15">
      <c r="A187" s="583"/>
      <c r="B187" s="584"/>
      <c r="C187" s="584"/>
      <c r="D187" s="584"/>
      <c r="E187" s="584"/>
      <c r="F187" s="584"/>
      <c r="G187" s="584"/>
      <c r="H187" s="584"/>
      <c r="I187" s="584"/>
      <c r="J187" s="584"/>
      <c r="K187" s="584"/>
      <c r="L187" s="579"/>
      <c r="M187" s="579"/>
      <c r="N187" s="579"/>
      <c r="O187" s="585"/>
      <c r="P187" s="585"/>
      <c r="Q187" s="585"/>
      <c r="R187" s="579"/>
      <c r="S187" s="579"/>
      <c r="T187" s="581"/>
      <c r="V187" s="583"/>
      <c r="W187" s="584"/>
      <c r="X187" s="584"/>
      <c r="Y187" s="584"/>
      <c r="Z187" s="584"/>
      <c r="AA187" s="584"/>
      <c r="AB187" s="584"/>
      <c r="AC187" s="584"/>
      <c r="AD187" s="584"/>
      <c r="AE187" s="584"/>
      <c r="AF187" s="584"/>
      <c r="AG187" s="579"/>
      <c r="AH187" s="579"/>
      <c r="AI187" s="579"/>
      <c r="AJ187" s="585"/>
      <c r="AK187" s="585"/>
      <c r="AL187" s="585"/>
      <c r="AM187" s="579"/>
      <c r="AN187" s="579"/>
      <c r="AO187" s="581"/>
    </row>
    <row r="188" spans="1:41" ht="16.5" customHeight="1" x14ac:dyDescent="0.15">
      <c r="A188" s="583"/>
      <c r="B188" s="584"/>
      <c r="C188" s="584"/>
      <c r="D188" s="584"/>
      <c r="E188" s="584"/>
      <c r="F188" s="584"/>
      <c r="G188" s="584"/>
      <c r="H188" s="584"/>
      <c r="I188" s="584"/>
      <c r="J188" s="584"/>
      <c r="K188" s="584"/>
      <c r="L188" s="579"/>
      <c r="M188" s="579"/>
      <c r="N188" s="579"/>
      <c r="O188" s="585"/>
      <c r="P188" s="585"/>
      <c r="Q188" s="585"/>
      <c r="R188" s="585"/>
      <c r="S188" s="579"/>
      <c r="T188" s="581"/>
      <c r="V188" s="583"/>
      <c r="W188" s="584"/>
      <c r="X188" s="584"/>
      <c r="Y188" s="584"/>
      <c r="Z188" s="584"/>
      <c r="AA188" s="584"/>
      <c r="AB188" s="584"/>
      <c r="AC188" s="584"/>
      <c r="AD188" s="584"/>
      <c r="AE188" s="584"/>
      <c r="AF188" s="584"/>
      <c r="AG188" s="579"/>
      <c r="AH188" s="579"/>
      <c r="AI188" s="579"/>
      <c r="AJ188" s="585"/>
      <c r="AK188" s="585"/>
      <c r="AL188" s="585"/>
      <c r="AM188" s="579"/>
      <c r="AN188" s="579"/>
      <c r="AO188" s="581"/>
    </row>
    <row r="189" spans="1:41" ht="16.5" customHeight="1" x14ac:dyDescent="0.15">
      <c r="A189" s="583"/>
      <c r="B189" s="584"/>
      <c r="C189" s="584"/>
      <c r="D189" s="584"/>
      <c r="E189" s="584"/>
      <c r="F189" s="584"/>
      <c r="G189" s="584"/>
      <c r="H189" s="584"/>
      <c r="I189" s="584"/>
      <c r="J189" s="584"/>
      <c r="K189" s="584"/>
      <c r="L189" s="579"/>
      <c r="M189" s="579"/>
      <c r="N189" s="579"/>
      <c r="O189" s="585"/>
      <c r="P189" s="585"/>
      <c r="Q189" s="585"/>
      <c r="R189" s="579"/>
      <c r="S189" s="579"/>
      <c r="T189" s="581"/>
      <c r="V189" s="583"/>
      <c r="W189" s="584"/>
      <c r="X189" s="584"/>
      <c r="Y189" s="584"/>
      <c r="Z189" s="584"/>
      <c r="AA189" s="584"/>
      <c r="AB189" s="584"/>
      <c r="AC189" s="584"/>
      <c r="AD189" s="584"/>
      <c r="AE189" s="584"/>
      <c r="AF189" s="584"/>
      <c r="AG189" s="579"/>
      <c r="AH189" s="579"/>
      <c r="AI189" s="579"/>
      <c r="AJ189" s="585"/>
      <c r="AK189" s="585"/>
      <c r="AL189" s="585"/>
      <c r="AM189" s="579"/>
      <c r="AN189" s="579"/>
      <c r="AO189" s="581"/>
    </row>
    <row r="190" spans="1:41" ht="16.5" customHeight="1" x14ac:dyDescent="0.15">
      <c r="A190" s="583"/>
      <c r="B190" s="584"/>
      <c r="C190" s="584"/>
      <c r="D190" s="584"/>
      <c r="E190" s="584"/>
      <c r="F190" s="584"/>
      <c r="G190" s="584"/>
      <c r="H190" s="584"/>
      <c r="I190" s="584"/>
      <c r="J190" s="584"/>
      <c r="K190" s="584"/>
      <c r="L190" s="579"/>
      <c r="M190" s="579"/>
      <c r="N190" s="579"/>
      <c r="O190" s="585"/>
      <c r="P190" s="585"/>
      <c r="Q190" s="585"/>
      <c r="R190" s="585"/>
      <c r="S190" s="579"/>
      <c r="T190" s="581"/>
      <c r="V190" s="583"/>
      <c r="W190" s="584"/>
      <c r="X190" s="584"/>
      <c r="Y190" s="584"/>
      <c r="Z190" s="584"/>
      <c r="AA190" s="584"/>
      <c r="AB190" s="584"/>
      <c r="AC190" s="584"/>
      <c r="AD190" s="584"/>
      <c r="AE190" s="584"/>
      <c r="AF190" s="584"/>
      <c r="AG190" s="579"/>
      <c r="AH190" s="579"/>
      <c r="AI190" s="579"/>
      <c r="AJ190" s="585"/>
      <c r="AK190" s="585"/>
      <c r="AL190" s="585"/>
      <c r="AM190" s="579"/>
      <c r="AN190" s="579"/>
      <c r="AO190" s="581"/>
    </row>
    <row r="191" spans="1:41" ht="16.5" customHeight="1" x14ac:dyDescent="0.15">
      <c r="A191" s="583"/>
      <c r="B191" s="584"/>
      <c r="C191" s="584"/>
      <c r="D191" s="584"/>
      <c r="E191" s="584"/>
      <c r="F191" s="584"/>
      <c r="G191" s="584"/>
      <c r="H191" s="584"/>
      <c r="I191" s="584"/>
      <c r="J191" s="584"/>
      <c r="K191" s="584"/>
      <c r="L191" s="579"/>
      <c r="M191" s="579"/>
      <c r="N191" s="579"/>
      <c r="O191" s="585"/>
      <c r="P191" s="585"/>
      <c r="Q191" s="585"/>
      <c r="R191" s="579"/>
      <c r="S191" s="579"/>
      <c r="T191" s="581"/>
      <c r="V191" s="583"/>
      <c r="W191" s="584"/>
      <c r="X191" s="584"/>
      <c r="Y191" s="584"/>
      <c r="Z191" s="584"/>
      <c r="AA191" s="584"/>
      <c r="AB191" s="584"/>
      <c r="AC191" s="584"/>
      <c r="AD191" s="584"/>
      <c r="AE191" s="584"/>
      <c r="AF191" s="584"/>
      <c r="AG191" s="579"/>
      <c r="AH191" s="579"/>
      <c r="AI191" s="579"/>
      <c r="AJ191" s="585"/>
      <c r="AK191" s="585"/>
      <c r="AL191" s="585"/>
      <c r="AM191" s="579"/>
      <c r="AN191" s="579"/>
      <c r="AO191" s="581"/>
    </row>
    <row r="192" spans="1:41" ht="16.5" customHeight="1" x14ac:dyDescent="0.15">
      <c r="A192" s="583"/>
      <c r="B192" s="584"/>
      <c r="C192" s="584"/>
      <c r="D192" s="584"/>
      <c r="E192" s="584"/>
      <c r="F192" s="584"/>
      <c r="G192" s="584"/>
      <c r="H192" s="584"/>
      <c r="I192" s="584"/>
      <c r="J192" s="584"/>
      <c r="K192" s="584"/>
      <c r="L192" s="579"/>
      <c r="M192" s="579"/>
      <c r="N192" s="579"/>
      <c r="O192" s="585"/>
      <c r="P192" s="585"/>
      <c r="Q192" s="585"/>
      <c r="R192" s="579"/>
      <c r="S192" s="579"/>
      <c r="T192" s="581"/>
      <c r="V192" s="583"/>
      <c r="W192" s="584"/>
      <c r="X192" s="584"/>
      <c r="Y192" s="584"/>
      <c r="Z192" s="584"/>
      <c r="AA192" s="584"/>
      <c r="AB192" s="584"/>
      <c r="AC192" s="584"/>
      <c r="AD192" s="584"/>
      <c r="AE192" s="584"/>
      <c r="AF192" s="584"/>
      <c r="AG192" s="579"/>
      <c r="AH192" s="579"/>
      <c r="AI192" s="579"/>
      <c r="AJ192" s="585"/>
      <c r="AK192" s="585"/>
      <c r="AL192" s="585"/>
      <c r="AM192" s="579"/>
      <c r="AN192" s="579"/>
      <c r="AO192" s="581"/>
    </row>
    <row r="193" spans="1:41" ht="16.5" customHeight="1" x14ac:dyDescent="0.15">
      <c r="A193" s="583"/>
      <c r="B193" s="584"/>
      <c r="C193" s="584"/>
      <c r="D193" s="584"/>
      <c r="E193" s="584"/>
      <c r="F193" s="584"/>
      <c r="G193" s="584"/>
      <c r="H193" s="584"/>
      <c r="I193" s="584"/>
      <c r="J193" s="584"/>
      <c r="K193" s="584"/>
      <c r="L193" s="579"/>
      <c r="M193" s="579"/>
      <c r="N193" s="579"/>
      <c r="O193" s="585"/>
      <c r="P193" s="585"/>
      <c r="Q193" s="585"/>
      <c r="R193" s="579"/>
      <c r="S193" s="579"/>
      <c r="T193" s="581"/>
      <c r="V193" s="583"/>
      <c r="W193" s="584"/>
      <c r="X193" s="584"/>
      <c r="Y193" s="584"/>
      <c r="Z193" s="584"/>
      <c r="AA193" s="584"/>
      <c r="AB193" s="584"/>
      <c r="AC193" s="584"/>
      <c r="AD193" s="584"/>
      <c r="AE193" s="584"/>
      <c r="AF193" s="584"/>
      <c r="AG193" s="579"/>
      <c r="AH193" s="579"/>
      <c r="AI193" s="579"/>
      <c r="AJ193" s="585"/>
      <c r="AK193" s="585"/>
      <c r="AL193" s="585"/>
      <c r="AM193" s="579"/>
      <c r="AN193" s="579"/>
      <c r="AO193" s="581"/>
    </row>
    <row r="194" spans="1:41" ht="16.5" customHeight="1" x14ac:dyDescent="0.15">
      <c r="A194" s="575"/>
      <c r="B194" s="576"/>
      <c r="C194" s="576"/>
      <c r="D194" s="576"/>
      <c r="E194" s="576"/>
      <c r="F194" s="576"/>
      <c r="G194" s="576"/>
      <c r="H194" s="576"/>
      <c r="I194" s="576"/>
      <c r="J194" s="576"/>
      <c r="K194" s="576"/>
      <c r="L194" s="579"/>
      <c r="M194" s="579"/>
      <c r="N194" s="579"/>
      <c r="O194" s="579"/>
      <c r="P194" s="579"/>
      <c r="Q194" s="579"/>
      <c r="R194" s="579"/>
      <c r="S194" s="579"/>
      <c r="T194" s="581"/>
      <c r="V194" s="575"/>
      <c r="W194" s="576"/>
      <c r="X194" s="576"/>
      <c r="Y194" s="576"/>
      <c r="Z194" s="576"/>
      <c r="AA194" s="576"/>
      <c r="AB194" s="576"/>
      <c r="AC194" s="576"/>
      <c r="AD194" s="576"/>
      <c r="AE194" s="576"/>
      <c r="AF194" s="576"/>
      <c r="AG194" s="579"/>
      <c r="AH194" s="579"/>
      <c r="AI194" s="579"/>
      <c r="AJ194" s="579"/>
      <c r="AK194" s="579"/>
      <c r="AL194" s="579"/>
      <c r="AM194" s="579"/>
      <c r="AN194" s="579"/>
      <c r="AO194" s="581"/>
    </row>
    <row r="195" spans="1:41" ht="16.5" customHeight="1" x14ac:dyDescent="0.15">
      <c r="A195" s="575"/>
      <c r="B195" s="576"/>
      <c r="C195" s="576"/>
      <c r="D195" s="576"/>
      <c r="E195" s="576"/>
      <c r="F195" s="576"/>
      <c r="G195" s="576"/>
      <c r="H195" s="576"/>
      <c r="I195" s="576"/>
      <c r="J195" s="576"/>
      <c r="K195" s="576"/>
      <c r="L195" s="579"/>
      <c r="M195" s="579"/>
      <c r="N195" s="579"/>
      <c r="O195" s="579"/>
      <c r="P195" s="579"/>
      <c r="Q195" s="579"/>
      <c r="R195" s="579"/>
      <c r="S195" s="579"/>
      <c r="T195" s="581"/>
      <c r="V195" s="575"/>
      <c r="W195" s="576"/>
      <c r="X195" s="576"/>
      <c r="Y195" s="576"/>
      <c r="Z195" s="576"/>
      <c r="AA195" s="576"/>
      <c r="AB195" s="576"/>
      <c r="AC195" s="576"/>
      <c r="AD195" s="576"/>
      <c r="AE195" s="576"/>
      <c r="AF195" s="576"/>
      <c r="AG195" s="579"/>
      <c r="AH195" s="579"/>
      <c r="AI195" s="579"/>
      <c r="AJ195" s="579"/>
      <c r="AK195" s="579"/>
      <c r="AL195" s="579"/>
      <c r="AM195" s="579"/>
      <c r="AN195" s="579"/>
      <c r="AO195" s="581"/>
    </row>
    <row r="196" spans="1:41" ht="16.5" customHeight="1" x14ac:dyDescent="0.15">
      <c r="A196" s="575"/>
      <c r="B196" s="576"/>
      <c r="C196" s="576"/>
      <c r="D196" s="576"/>
      <c r="E196" s="576"/>
      <c r="F196" s="576"/>
      <c r="G196" s="576"/>
      <c r="H196" s="576"/>
      <c r="I196" s="576"/>
      <c r="J196" s="576"/>
      <c r="K196" s="576"/>
      <c r="L196" s="579"/>
      <c r="M196" s="579"/>
      <c r="N196" s="579"/>
      <c r="O196" s="579"/>
      <c r="P196" s="579"/>
      <c r="Q196" s="579"/>
      <c r="R196" s="579"/>
      <c r="S196" s="579"/>
      <c r="T196" s="581"/>
      <c r="V196" s="575"/>
      <c r="W196" s="576"/>
      <c r="X196" s="576"/>
      <c r="Y196" s="576"/>
      <c r="Z196" s="576"/>
      <c r="AA196" s="576"/>
      <c r="AB196" s="576"/>
      <c r="AC196" s="576"/>
      <c r="AD196" s="576"/>
      <c r="AE196" s="576"/>
      <c r="AF196" s="576"/>
      <c r="AG196" s="579"/>
      <c r="AH196" s="579"/>
      <c r="AI196" s="579"/>
      <c r="AJ196" s="579"/>
      <c r="AK196" s="579"/>
      <c r="AL196" s="579"/>
      <c r="AM196" s="579"/>
      <c r="AN196" s="579"/>
      <c r="AO196" s="581"/>
    </row>
    <row r="197" spans="1:41" ht="16.5" customHeight="1" x14ac:dyDescent="0.15">
      <c r="A197" s="575"/>
      <c r="B197" s="576"/>
      <c r="C197" s="576"/>
      <c r="D197" s="576"/>
      <c r="E197" s="576"/>
      <c r="F197" s="576"/>
      <c r="G197" s="576"/>
      <c r="H197" s="576"/>
      <c r="I197" s="576"/>
      <c r="J197" s="576"/>
      <c r="K197" s="576"/>
      <c r="L197" s="579"/>
      <c r="M197" s="579"/>
      <c r="N197" s="579"/>
      <c r="O197" s="579"/>
      <c r="P197" s="579"/>
      <c r="Q197" s="579"/>
      <c r="R197" s="579"/>
      <c r="S197" s="579"/>
      <c r="T197" s="581"/>
      <c r="V197" s="575"/>
      <c r="W197" s="576"/>
      <c r="X197" s="576"/>
      <c r="Y197" s="576"/>
      <c r="Z197" s="576"/>
      <c r="AA197" s="576"/>
      <c r="AB197" s="576"/>
      <c r="AC197" s="576"/>
      <c r="AD197" s="576"/>
      <c r="AE197" s="576"/>
      <c r="AF197" s="576"/>
      <c r="AG197" s="579"/>
      <c r="AH197" s="579"/>
      <c r="AI197" s="579"/>
      <c r="AJ197" s="579"/>
      <c r="AK197" s="579"/>
      <c r="AL197" s="579"/>
      <c r="AM197" s="579"/>
      <c r="AN197" s="579"/>
      <c r="AO197" s="581"/>
    </row>
    <row r="198" spans="1:41" ht="16.5" customHeight="1" x14ac:dyDescent="0.15">
      <c r="A198" s="575"/>
      <c r="B198" s="576"/>
      <c r="C198" s="576"/>
      <c r="D198" s="576"/>
      <c r="E198" s="576"/>
      <c r="F198" s="576"/>
      <c r="G198" s="576"/>
      <c r="H198" s="576"/>
      <c r="I198" s="576"/>
      <c r="J198" s="576"/>
      <c r="K198" s="576"/>
      <c r="L198" s="579"/>
      <c r="M198" s="579"/>
      <c r="N198" s="579"/>
      <c r="O198" s="579"/>
      <c r="P198" s="579"/>
      <c r="Q198" s="579"/>
      <c r="R198" s="579"/>
      <c r="S198" s="579"/>
      <c r="T198" s="581"/>
      <c r="V198" s="575"/>
      <c r="W198" s="576"/>
      <c r="X198" s="576"/>
      <c r="Y198" s="576"/>
      <c r="Z198" s="576"/>
      <c r="AA198" s="576"/>
      <c r="AB198" s="576"/>
      <c r="AC198" s="576"/>
      <c r="AD198" s="576"/>
      <c r="AE198" s="576"/>
      <c r="AF198" s="576"/>
      <c r="AG198" s="579"/>
      <c r="AH198" s="579"/>
      <c r="AI198" s="579"/>
      <c r="AJ198" s="579"/>
      <c r="AK198" s="579"/>
      <c r="AL198" s="579"/>
      <c r="AM198" s="579"/>
      <c r="AN198" s="579"/>
      <c r="AO198" s="581"/>
    </row>
    <row r="199" spans="1:41" ht="16.5" customHeight="1" x14ac:dyDescent="0.15">
      <c r="A199" s="575"/>
      <c r="B199" s="576"/>
      <c r="C199" s="576"/>
      <c r="D199" s="576"/>
      <c r="E199" s="576"/>
      <c r="F199" s="576"/>
      <c r="G199" s="576"/>
      <c r="H199" s="576"/>
      <c r="I199" s="576"/>
      <c r="J199" s="576"/>
      <c r="K199" s="576"/>
      <c r="L199" s="579"/>
      <c r="M199" s="579"/>
      <c r="N199" s="579"/>
      <c r="O199" s="579"/>
      <c r="P199" s="579"/>
      <c r="Q199" s="579"/>
      <c r="R199" s="579"/>
      <c r="S199" s="579"/>
      <c r="T199" s="581"/>
      <c r="V199" s="575"/>
      <c r="W199" s="576"/>
      <c r="X199" s="576"/>
      <c r="Y199" s="576"/>
      <c r="Z199" s="576"/>
      <c r="AA199" s="576"/>
      <c r="AB199" s="576"/>
      <c r="AC199" s="576"/>
      <c r="AD199" s="576"/>
      <c r="AE199" s="576"/>
      <c r="AF199" s="576"/>
      <c r="AG199" s="579"/>
      <c r="AH199" s="579"/>
      <c r="AI199" s="579"/>
      <c r="AJ199" s="579"/>
      <c r="AK199" s="579"/>
      <c r="AL199" s="579"/>
      <c r="AM199" s="579"/>
      <c r="AN199" s="579"/>
      <c r="AO199" s="581"/>
    </row>
    <row r="200" spans="1:41" ht="16.5" customHeight="1" x14ac:dyDescent="0.15">
      <c r="A200" s="575"/>
      <c r="B200" s="576"/>
      <c r="C200" s="576"/>
      <c r="D200" s="576"/>
      <c r="E200" s="576"/>
      <c r="F200" s="576"/>
      <c r="G200" s="576"/>
      <c r="H200" s="576"/>
      <c r="I200" s="576"/>
      <c r="J200" s="576"/>
      <c r="K200" s="576"/>
      <c r="L200" s="579"/>
      <c r="M200" s="579"/>
      <c r="N200" s="579"/>
      <c r="O200" s="579"/>
      <c r="P200" s="579"/>
      <c r="Q200" s="579"/>
      <c r="R200" s="579"/>
      <c r="S200" s="579"/>
      <c r="T200" s="581"/>
      <c r="V200" s="575"/>
      <c r="W200" s="576"/>
      <c r="X200" s="576"/>
      <c r="Y200" s="576"/>
      <c r="Z200" s="576"/>
      <c r="AA200" s="576"/>
      <c r="AB200" s="576"/>
      <c r="AC200" s="576"/>
      <c r="AD200" s="576"/>
      <c r="AE200" s="576"/>
      <c r="AF200" s="576"/>
      <c r="AG200" s="579"/>
      <c r="AH200" s="579"/>
      <c r="AI200" s="579"/>
      <c r="AJ200" s="579"/>
      <c r="AK200" s="579"/>
      <c r="AL200" s="579"/>
      <c r="AM200" s="579"/>
      <c r="AN200" s="579"/>
      <c r="AO200" s="581"/>
    </row>
    <row r="201" spans="1:41" ht="16.5" customHeight="1" x14ac:dyDescent="0.15">
      <c r="A201" s="575"/>
      <c r="B201" s="576"/>
      <c r="C201" s="576"/>
      <c r="D201" s="576"/>
      <c r="E201" s="576"/>
      <c r="F201" s="576"/>
      <c r="G201" s="576"/>
      <c r="H201" s="576"/>
      <c r="I201" s="576"/>
      <c r="J201" s="576"/>
      <c r="K201" s="576"/>
      <c r="L201" s="579"/>
      <c r="M201" s="579"/>
      <c r="N201" s="579"/>
      <c r="O201" s="579"/>
      <c r="P201" s="579"/>
      <c r="Q201" s="579"/>
      <c r="R201" s="579"/>
      <c r="S201" s="579"/>
      <c r="T201" s="581"/>
      <c r="V201" s="575"/>
      <c r="W201" s="576"/>
      <c r="X201" s="576"/>
      <c r="Y201" s="576"/>
      <c r="Z201" s="576"/>
      <c r="AA201" s="576"/>
      <c r="AB201" s="576"/>
      <c r="AC201" s="576"/>
      <c r="AD201" s="576"/>
      <c r="AE201" s="576"/>
      <c r="AF201" s="576"/>
      <c r="AG201" s="579"/>
      <c r="AH201" s="579"/>
      <c r="AI201" s="579"/>
      <c r="AJ201" s="579"/>
      <c r="AK201" s="579"/>
      <c r="AL201" s="579"/>
      <c r="AM201" s="579"/>
      <c r="AN201" s="579"/>
      <c r="AO201" s="581"/>
    </row>
    <row r="202" spans="1:41" ht="16.5" customHeight="1" x14ac:dyDescent="0.15">
      <c r="A202" s="575"/>
      <c r="B202" s="576"/>
      <c r="C202" s="576"/>
      <c r="D202" s="576"/>
      <c r="E202" s="576"/>
      <c r="F202" s="576"/>
      <c r="G202" s="576"/>
      <c r="H202" s="576"/>
      <c r="I202" s="576"/>
      <c r="J202" s="576"/>
      <c r="K202" s="576"/>
      <c r="L202" s="579"/>
      <c r="M202" s="579"/>
      <c r="N202" s="579"/>
      <c r="O202" s="579"/>
      <c r="P202" s="579"/>
      <c r="Q202" s="579"/>
      <c r="R202" s="579"/>
      <c r="S202" s="579"/>
      <c r="T202" s="581"/>
      <c r="V202" s="575"/>
      <c r="W202" s="576"/>
      <c r="X202" s="576"/>
      <c r="Y202" s="576"/>
      <c r="Z202" s="576"/>
      <c r="AA202" s="576"/>
      <c r="AB202" s="576"/>
      <c r="AC202" s="576"/>
      <c r="AD202" s="576"/>
      <c r="AE202" s="576"/>
      <c r="AF202" s="576"/>
      <c r="AG202" s="579"/>
      <c r="AH202" s="579"/>
      <c r="AI202" s="579"/>
      <c r="AJ202" s="579"/>
      <c r="AK202" s="579"/>
      <c r="AL202" s="579"/>
      <c r="AM202" s="579"/>
      <c r="AN202" s="579"/>
      <c r="AO202" s="581"/>
    </row>
    <row r="203" spans="1:41" ht="16.5" customHeight="1" x14ac:dyDescent="0.15">
      <c r="A203" s="575"/>
      <c r="B203" s="576"/>
      <c r="C203" s="576"/>
      <c r="D203" s="576"/>
      <c r="E203" s="576"/>
      <c r="F203" s="576"/>
      <c r="G203" s="576"/>
      <c r="H203" s="576"/>
      <c r="I203" s="576"/>
      <c r="J203" s="576"/>
      <c r="K203" s="576"/>
      <c r="L203" s="579"/>
      <c r="M203" s="579"/>
      <c r="N203" s="579"/>
      <c r="O203" s="579"/>
      <c r="P203" s="579"/>
      <c r="Q203" s="579"/>
      <c r="R203" s="579"/>
      <c r="S203" s="579"/>
      <c r="T203" s="581"/>
      <c r="V203" s="575"/>
      <c r="W203" s="576"/>
      <c r="X203" s="576"/>
      <c r="Y203" s="576"/>
      <c r="Z203" s="576"/>
      <c r="AA203" s="576"/>
      <c r="AB203" s="576"/>
      <c r="AC203" s="576"/>
      <c r="AD203" s="576"/>
      <c r="AE203" s="576"/>
      <c r="AF203" s="576"/>
      <c r="AG203" s="579"/>
      <c r="AH203" s="579"/>
      <c r="AI203" s="579"/>
      <c r="AJ203" s="579"/>
      <c r="AK203" s="579"/>
      <c r="AL203" s="579"/>
      <c r="AM203" s="579"/>
      <c r="AN203" s="579"/>
      <c r="AO203" s="581"/>
    </row>
    <row r="204" spans="1:41" ht="16.5" customHeight="1" x14ac:dyDescent="0.15">
      <c r="A204" s="575"/>
      <c r="B204" s="576"/>
      <c r="C204" s="576"/>
      <c r="D204" s="576"/>
      <c r="E204" s="576"/>
      <c r="F204" s="576"/>
      <c r="G204" s="576"/>
      <c r="H204" s="576"/>
      <c r="I204" s="576"/>
      <c r="J204" s="576"/>
      <c r="K204" s="576"/>
      <c r="L204" s="579"/>
      <c r="M204" s="579"/>
      <c r="N204" s="579"/>
      <c r="O204" s="579"/>
      <c r="P204" s="579"/>
      <c r="Q204" s="579"/>
      <c r="R204" s="579"/>
      <c r="S204" s="579"/>
      <c r="T204" s="581"/>
      <c r="V204" s="575"/>
      <c r="W204" s="576"/>
      <c r="X204" s="576"/>
      <c r="Y204" s="576"/>
      <c r="Z204" s="576"/>
      <c r="AA204" s="576"/>
      <c r="AB204" s="576"/>
      <c r="AC204" s="576"/>
      <c r="AD204" s="576"/>
      <c r="AE204" s="576"/>
      <c r="AF204" s="576"/>
      <c r="AG204" s="579"/>
      <c r="AH204" s="579"/>
      <c r="AI204" s="579"/>
      <c r="AJ204" s="579"/>
      <c r="AK204" s="579"/>
      <c r="AL204" s="579"/>
      <c r="AM204" s="579"/>
      <c r="AN204" s="579"/>
      <c r="AO204" s="581"/>
    </row>
    <row r="205" spans="1:41" ht="16.5" customHeight="1" x14ac:dyDescent="0.15">
      <c r="A205" s="575"/>
      <c r="B205" s="576"/>
      <c r="C205" s="576"/>
      <c r="D205" s="576"/>
      <c r="E205" s="576"/>
      <c r="F205" s="576"/>
      <c r="G205" s="576"/>
      <c r="H205" s="576"/>
      <c r="I205" s="576"/>
      <c r="J205" s="576"/>
      <c r="K205" s="576"/>
      <c r="L205" s="579"/>
      <c r="M205" s="579"/>
      <c r="N205" s="579"/>
      <c r="O205" s="579"/>
      <c r="P205" s="579"/>
      <c r="Q205" s="579"/>
      <c r="R205" s="579"/>
      <c r="S205" s="579"/>
      <c r="T205" s="581"/>
      <c r="V205" s="575"/>
      <c r="W205" s="576"/>
      <c r="X205" s="576"/>
      <c r="Y205" s="576"/>
      <c r="Z205" s="576"/>
      <c r="AA205" s="576"/>
      <c r="AB205" s="576"/>
      <c r="AC205" s="576"/>
      <c r="AD205" s="576"/>
      <c r="AE205" s="576"/>
      <c r="AF205" s="576"/>
      <c r="AG205" s="579"/>
      <c r="AH205" s="579"/>
      <c r="AI205" s="579"/>
      <c r="AJ205" s="579"/>
      <c r="AK205" s="579"/>
      <c r="AL205" s="579"/>
      <c r="AM205" s="579"/>
      <c r="AN205" s="579"/>
      <c r="AO205" s="581"/>
    </row>
    <row r="206" spans="1:41" ht="16.5" customHeight="1" x14ac:dyDescent="0.15">
      <c r="A206" s="575"/>
      <c r="B206" s="576"/>
      <c r="C206" s="576"/>
      <c r="D206" s="576"/>
      <c r="E206" s="576"/>
      <c r="F206" s="576"/>
      <c r="G206" s="576"/>
      <c r="H206" s="576"/>
      <c r="I206" s="576"/>
      <c r="J206" s="576"/>
      <c r="K206" s="576"/>
      <c r="L206" s="579"/>
      <c r="M206" s="579"/>
      <c r="N206" s="579"/>
      <c r="O206" s="579"/>
      <c r="P206" s="579"/>
      <c r="Q206" s="579"/>
      <c r="R206" s="579"/>
      <c r="S206" s="579"/>
      <c r="T206" s="581"/>
      <c r="V206" s="575"/>
      <c r="W206" s="576"/>
      <c r="X206" s="576"/>
      <c r="Y206" s="576"/>
      <c r="Z206" s="576"/>
      <c r="AA206" s="576"/>
      <c r="AB206" s="576"/>
      <c r="AC206" s="576"/>
      <c r="AD206" s="576"/>
      <c r="AE206" s="576"/>
      <c r="AF206" s="576"/>
      <c r="AG206" s="579"/>
      <c r="AH206" s="579"/>
      <c r="AI206" s="579"/>
      <c r="AJ206" s="579"/>
      <c r="AK206" s="579"/>
      <c r="AL206" s="579"/>
      <c r="AM206" s="579"/>
      <c r="AN206" s="579"/>
      <c r="AO206" s="581"/>
    </row>
    <row r="207" spans="1:41" ht="16.5" customHeight="1" x14ac:dyDescent="0.15">
      <c r="A207" s="575"/>
      <c r="B207" s="576"/>
      <c r="C207" s="576"/>
      <c r="D207" s="576"/>
      <c r="E207" s="576"/>
      <c r="F207" s="576"/>
      <c r="G207" s="576"/>
      <c r="H207" s="576"/>
      <c r="I207" s="576"/>
      <c r="J207" s="576"/>
      <c r="K207" s="576"/>
      <c r="L207" s="579"/>
      <c r="M207" s="579"/>
      <c r="N207" s="579"/>
      <c r="O207" s="579"/>
      <c r="P207" s="579"/>
      <c r="Q207" s="579"/>
      <c r="R207" s="579"/>
      <c r="S207" s="579"/>
      <c r="T207" s="581"/>
      <c r="V207" s="575"/>
      <c r="W207" s="576"/>
      <c r="X207" s="576"/>
      <c r="Y207" s="576"/>
      <c r="Z207" s="576"/>
      <c r="AA207" s="576"/>
      <c r="AB207" s="576"/>
      <c r="AC207" s="576"/>
      <c r="AD207" s="576"/>
      <c r="AE207" s="576"/>
      <c r="AF207" s="576"/>
      <c r="AG207" s="579"/>
      <c r="AH207" s="579"/>
      <c r="AI207" s="579"/>
      <c r="AJ207" s="579"/>
      <c r="AK207" s="579"/>
      <c r="AL207" s="579"/>
      <c r="AM207" s="579"/>
      <c r="AN207" s="579"/>
      <c r="AO207" s="581"/>
    </row>
    <row r="208" spans="1:41" ht="16.5" customHeight="1" x14ac:dyDescent="0.15">
      <c r="A208" s="575"/>
      <c r="B208" s="576"/>
      <c r="C208" s="576"/>
      <c r="D208" s="576"/>
      <c r="E208" s="576"/>
      <c r="F208" s="576"/>
      <c r="G208" s="576"/>
      <c r="H208" s="576"/>
      <c r="I208" s="576"/>
      <c r="J208" s="576"/>
      <c r="K208" s="576"/>
      <c r="L208" s="579"/>
      <c r="M208" s="579"/>
      <c r="N208" s="579"/>
      <c r="O208" s="579"/>
      <c r="P208" s="579"/>
      <c r="Q208" s="579"/>
      <c r="R208" s="579"/>
      <c r="S208" s="579"/>
      <c r="T208" s="581"/>
      <c r="V208" s="575"/>
      <c r="W208" s="576"/>
      <c r="X208" s="576"/>
      <c r="Y208" s="576"/>
      <c r="Z208" s="576"/>
      <c r="AA208" s="576"/>
      <c r="AB208" s="576"/>
      <c r="AC208" s="576"/>
      <c r="AD208" s="576"/>
      <c r="AE208" s="576"/>
      <c r="AF208" s="576"/>
      <c r="AG208" s="579"/>
      <c r="AH208" s="579"/>
      <c r="AI208" s="579"/>
      <c r="AJ208" s="579"/>
      <c r="AK208" s="579"/>
      <c r="AL208" s="579"/>
      <c r="AM208" s="579"/>
      <c r="AN208" s="579"/>
      <c r="AO208" s="581"/>
    </row>
    <row r="209" spans="1:41" ht="16.5" customHeight="1" thickBot="1" x14ac:dyDescent="0.2">
      <c r="A209" s="577"/>
      <c r="B209" s="578"/>
      <c r="C209" s="578"/>
      <c r="D209" s="578"/>
      <c r="E209" s="578"/>
      <c r="F209" s="578"/>
      <c r="G209" s="578"/>
      <c r="H209" s="578"/>
      <c r="I209" s="578"/>
      <c r="J209" s="578"/>
      <c r="K209" s="578"/>
      <c r="L209" s="580"/>
      <c r="M209" s="580"/>
      <c r="N209" s="580"/>
      <c r="O209" s="580"/>
      <c r="P209" s="580"/>
      <c r="Q209" s="580"/>
      <c r="R209" s="580"/>
      <c r="S209" s="580"/>
      <c r="T209" s="582"/>
      <c r="V209" s="577"/>
      <c r="W209" s="578"/>
      <c r="X209" s="578"/>
      <c r="Y209" s="578"/>
      <c r="Z209" s="578"/>
      <c r="AA209" s="578"/>
      <c r="AB209" s="578"/>
      <c r="AC209" s="578"/>
      <c r="AD209" s="578"/>
      <c r="AE209" s="578"/>
      <c r="AF209" s="578"/>
      <c r="AG209" s="580"/>
      <c r="AH209" s="580"/>
      <c r="AI209" s="580"/>
      <c r="AJ209" s="580"/>
      <c r="AK209" s="580"/>
      <c r="AL209" s="580"/>
      <c r="AM209" s="580"/>
      <c r="AN209" s="580"/>
      <c r="AO209" s="582"/>
    </row>
    <row r="210" spans="1:41" ht="16.5" customHeight="1" x14ac:dyDescent="0.15">
      <c r="A210" s="285"/>
    </row>
  </sheetData>
  <mergeCells count="844">
    <mergeCell ref="V140:AF141"/>
    <mergeCell ref="AG140:AI141"/>
    <mergeCell ref="AJ140:AL141"/>
    <mergeCell ref="AM140:AO141"/>
    <mergeCell ref="S108:Z108"/>
    <mergeCell ref="S109:V109"/>
    <mergeCell ref="W109:Z109"/>
    <mergeCell ref="S110:U112"/>
    <mergeCell ref="V110:V112"/>
    <mergeCell ref="W110:Y112"/>
    <mergeCell ref="Z110:Z112"/>
    <mergeCell ref="V134:AF135"/>
    <mergeCell ref="AG134:AI135"/>
    <mergeCell ref="AJ134:AL135"/>
    <mergeCell ref="AM134:AO135"/>
    <mergeCell ref="V136:AF137"/>
    <mergeCell ref="AG136:AI137"/>
    <mergeCell ref="AJ136:AL137"/>
    <mergeCell ref="AM136:AO137"/>
    <mergeCell ref="V138:AF139"/>
    <mergeCell ref="AG138:AI139"/>
    <mergeCell ref="AJ138:AL139"/>
    <mergeCell ref="AM138:AO139"/>
    <mergeCell ref="V128:AF129"/>
    <mergeCell ref="T134:T135"/>
    <mergeCell ref="V122:AF123"/>
    <mergeCell ref="AG122:AI123"/>
    <mergeCell ref="AJ122:AL123"/>
    <mergeCell ref="AM122:AO123"/>
    <mergeCell ref="V124:AF125"/>
    <mergeCell ref="AG124:AI125"/>
    <mergeCell ref="AJ124:AL125"/>
    <mergeCell ref="AM124:AO125"/>
    <mergeCell ref="V126:AF127"/>
    <mergeCell ref="AG126:AI127"/>
    <mergeCell ref="AJ126:AL127"/>
    <mergeCell ref="AM126:AO127"/>
    <mergeCell ref="AG128:AI129"/>
    <mergeCell ref="AJ128:AL129"/>
    <mergeCell ref="AM128:AO129"/>
    <mergeCell ref="V130:AF131"/>
    <mergeCell ref="AG130:AI131"/>
    <mergeCell ref="AJ130:AL131"/>
    <mergeCell ref="AM130:AO131"/>
    <mergeCell ref="V132:AF133"/>
    <mergeCell ref="AG132:AI133"/>
    <mergeCell ref="AJ132:AL133"/>
    <mergeCell ref="AM132:AO133"/>
    <mergeCell ref="A133:G133"/>
    <mergeCell ref="I133:S133"/>
    <mergeCell ref="A134:G135"/>
    <mergeCell ref="H134:I135"/>
    <mergeCell ref="J134:J135"/>
    <mergeCell ref="K134:L135"/>
    <mergeCell ref="M134:M135"/>
    <mergeCell ref="N134:N135"/>
    <mergeCell ref="O134:P135"/>
    <mergeCell ref="Q134:Q135"/>
    <mergeCell ref="R134:S135"/>
    <mergeCell ref="A130:G130"/>
    <mergeCell ref="I130:S130"/>
    <mergeCell ref="A131:G132"/>
    <mergeCell ref="H131:I132"/>
    <mergeCell ref="J131:J132"/>
    <mergeCell ref="K131:L132"/>
    <mergeCell ref="M131:M132"/>
    <mergeCell ref="N131:N132"/>
    <mergeCell ref="O131:P132"/>
    <mergeCell ref="Q131:Q132"/>
    <mergeCell ref="R131:S132"/>
    <mergeCell ref="A126:G127"/>
    <mergeCell ref="H126:I127"/>
    <mergeCell ref="J126:J127"/>
    <mergeCell ref="K126:L127"/>
    <mergeCell ref="M126:M127"/>
    <mergeCell ref="N126:N127"/>
    <mergeCell ref="O126:P127"/>
    <mergeCell ref="Q126:Q127"/>
    <mergeCell ref="R126:S127"/>
    <mergeCell ref="A128:G129"/>
    <mergeCell ref="H128:I129"/>
    <mergeCell ref="J128:J129"/>
    <mergeCell ref="K128:L129"/>
    <mergeCell ref="M128:M129"/>
    <mergeCell ref="N128:N129"/>
    <mergeCell ref="O128:P129"/>
    <mergeCell ref="Q128:Q129"/>
    <mergeCell ref="R128:S129"/>
    <mergeCell ref="A122:G123"/>
    <mergeCell ref="H122:I123"/>
    <mergeCell ref="J122:J123"/>
    <mergeCell ref="K122:L123"/>
    <mergeCell ref="M122:M123"/>
    <mergeCell ref="N122:N123"/>
    <mergeCell ref="O122:P123"/>
    <mergeCell ref="Q122:Q123"/>
    <mergeCell ref="R122:S123"/>
    <mergeCell ref="A124:G125"/>
    <mergeCell ref="H124:I125"/>
    <mergeCell ref="J124:J125"/>
    <mergeCell ref="K124:L125"/>
    <mergeCell ref="M124:M125"/>
    <mergeCell ref="N124:N125"/>
    <mergeCell ref="O124:P125"/>
    <mergeCell ref="Q124:Q125"/>
    <mergeCell ref="R124:S125"/>
    <mergeCell ref="AE29:AG29"/>
    <mergeCell ref="AK29:AM29"/>
    <mergeCell ref="M30:O30"/>
    <mergeCell ref="S30:U30"/>
    <mergeCell ref="Y30:AA30"/>
    <mergeCell ref="AE30:AG30"/>
    <mergeCell ref="AK30:AM30"/>
    <mergeCell ref="AK28:AM28"/>
    <mergeCell ref="S28:U28"/>
    <mergeCell ref="S29:U29"/>
    <mergeCell ref="Y28:AA28"/>
    <mergeCell ref="D27:K27"/>
    <mergeCell ref="AD27:AI27"/>
    <mergeCell ref="D20:K20"/>
    <mergeCell ref="L20:T20"/>
    <mergeCell ref="L27:Q27"/>
    <mergeCell ref="R27:W27"/>
    <mergeCell ref="X27:AC27"/>
    <mergeCell ref="D21:K21"/>
    <mergeCell ref="D22:K22"/>
    <mergeCell ref="V20:Z20"/>
    <mergeCell ref="V21:Z21"/>
    <mergeCell ref="V22:Z22"/>
    <mergeCell ref="V23:Z23"/>
    <mergeCell ref="L21:T21"/>
    <mergeCell ref="L22:T22"/>
    <mergeCell ref="L23:T23"/>
    <mergeCell ref="L24:T24"/>
    <mergeCell ref="C26:AO26"/>
    <mergeCell ref="L25:T25"/>
    <mergeCell ref="D25:K25"/>
    <mergeCell ref="V24:Z24"/>
    <mergeCell ref="V25:Z25"/>
    <mergeCell ref="D24:K24"/>
    <mergeCell ref="O17:Y17"/>
    <mergeCell ref="A5:C6"/>
    <mergeCell ref="H5:L6"/>
    <mergeCell ref="D5:G6"/>
    <mergeCell ref="V12:X12"/>
    <mergeCell ref="V11:AO11"/>
    <mergeCell ref="Y12:AD12"/>
    <mergeCell ref="AE12:AG12"/>
    <mergeCell ref="AH12:AO12"/>
    <mergeCell ref="O12:U12"/>
    <mergeCell ref="V6:AO6"/>
    <mergeCell ref="V8:AO8"/>
    <mergeCell ref="V9:AO9"/>
    <mergeCell ref="O6:U6"/>
    <mergeCell ref="O7:U7"/>
    <mergeCell ref="O8:U8"/>
    <mergeCell ref="O9:U9"/>
    <mergeCell ref="A17:L17"/>
    <mergeCell ref="M17:N17"/>
    <mergeCell ref="O11:U11"/>
    <mergeCell ref="AE10:AG10"/>
    <mergeCell ref="AH10:AO10"/>
    <mergeCell ref="D15:E15"/>
    <mergeCell ref="Z17:AA17"/>
    <mergeCell ref="L19:T19"/>
    <mergeCell ref="A18:B31"/>
    <mergeCell ref="H28:K28"/>
    <mergeCell ref="H29:K29"/>
    <mergeCell ref="H30:K30"/>
    <mergeCell ref="C32:D32"/>
    <mergeCell ref="E32:K32"/>
    <mergeCell ref="C18:AO18"/>
    <mergeCell ref="D19:K19"/>
    <mergeCell ref="M28:O28"/>
    <mergeCell ref="M29:O29"/>
    <mergeCell ref="M31:O31"/>
    <mergeCell ref="S31:U31"/>
    <mergeCell ref="Y31:AA31"/>
    <mergeCell ref="AE31:AG31"/>
    <mergeCell ref="D23:K23"/>
    <mergeCell ref="H31:K31"/>
    <mergeCell ref="AK31:AM31"/>
    <mergeCell ref="D28:G29"/>
    <mergeCell ref="D30:G31"/>
    <mergeCell ref="Y29:AA29"/>
    <mergeCell ref="AE28:AG28"/>
    <mergeCell ref="A32:B48"/>
    <mergeCell ref="AJ27:AO27"/>
    <mergeCell ref="A144:B154"/>
    <mergeCell ref="T144:AA144"/>
    <mergeCell ref="D145:L145"/>
    <mergeCell ref="M145:Q145"/>
    <mergeCell ref="R145:V145"/>
    <mergeCell ref="W145:AE145"/>
    <mergeCell ref="AF145:AJ145"/>
    <mergeCell ref="AK145:AO145"/>
    <mergeCell ref="D146:J146"/>
    <mergeCell ref="K146:L146"/>
    <mergeCell ref="M146:Q146"/>
    <mergeCell ref="R146:V146"/>
    <mergeCell ref="W146:AC146"/>
    <mergeCell ref="AD146:AE146"/>
    <mergeCell ref="AF146:AJ146"/>
    <mergeCell ref="AK146:AO146"/>
    <mergeCell ref="D147:J147"/>
    <mergeCell ref="K147:L147"/>
    <mergeCell ref="M147:Q147"/>
    <mergeCell ref="R147:V147"/>
    <mergeCell ref="W147:AC147"/>
    <mergeCell ref="AD147:AE147"/>
    <mergeCell ref="AF147:AJ147"/>
    <mergeCell ref="AK147:AO147"/>
    <mergeCell ref="D148:J148"/>
    <mergeCell ref="K148:L148"/>
    <mergeCell ref="M148:Q148"/>
    <mergeCell ref="R148:V148"/>
    <mergeCell ref="W148:AC148"/>
    <mergeCell ref="AD148:AE148"/>
    <mergeCell ref="AF148:AJ148"/>
    <mergeCell ref="AK148:AO148"/>
    <mergeCell ref="D149:J149"/>
    <mergeCell ref="K149:L149"/>
    <mergeCell ref="M149:Q149"/>
    <mergeCell ref="R149:V149"/>
    <mergeCell ref="W149:AC149"/>
    <mergeCell ref="AD149:AE149"/>
    <mergeCell ref="AF149:AJ149"/>
    <mergeCell ref="AK149:AO149"/>
    <mergeCell ref="D150:J150"/>
    <mergeCell ref="K150:L150"/>
    <mergeCell ref="M150:Q150"/>
    <mergeCell ref="R150:V150"/>
    <mergeCell ref="W150:AC150"/>
    <mergeCell ref="AD150:AE150"/>
    <mergeCell ref="AF150:AJ150"/>
    <mergeCell ref="AK150:AO150"/>
    <mergeCell ref="D151:J151"/>
    <mergeCell ref="K151:L151"/>
    <mergeCell ref="M151:Q151"/>
    <mergeCell ref="R151:V151"/>
    <mergeCell ref="W151:AC151"/>
    <mergeCell ref="AD151:AE151"/>
    <mergeCell ref="AF151:AJ151"/>
    <mergeCell ref="AK151:AO151"/>
    <mergeCell ref="D152:J152"/>
    <mergeCell ref="K152:L152"/>
    <mergeCell ref="M152:Q152"/>
    <mergeCell ref="R152:V152"/>
    <mergeCell ref="D153:J153"/>
    <mergeCell ref="K153:L153"/>
    <mergeCell ref="M153:Q153"/>
    <mergeCell ref="R153:V153"/>
    <mergeCell ref="D154:J154"/>
    <mergeCell ref="K154:L154"/>
    <mergeCell ref="M154:Q154"/>
    <mergeCell ref="R154:V154"/>
    <mergeCell ref="A157:B167"/>
    <mergeCell ref="T157:AA157"/>
    <mergeCell ref="D158:L158"/>
    <mergeCell ref="M158:Q158"/>
    <mergeCell ref="R158:V158"/>
    <mergeCell ref="W158:AE158"/>
    <mergeCell ref="D160:J160"/>
    <mergeCell ref="K160:L160"/>
    <mergeCell ref="M160:Q160"/>
    <mergeCell ref="R160:V160"/>
    <mergeCell ref="W160:AC160"/>
    <mergeCell ref="AD160:AE160"/>
    <mergeCell ref="D162:J162"/>
    <mergeCell ref="K162:L162"/>
    <mergeCell ref="M162:Q162"/>
    <mergeCell ref="R162:V162"/>
    <mergeCell ref="D163:J163"/>
    <mergeCell ref="K163:L163"/>
    <mergeCell ref="M163:Q163"/>
    <mergeCell ref="R163:V163"/>
    <mergeCell ref="W163:AC163"/>
    <mergeCell ref="AD163:AE163"/>
    <mergeCell ref="AD165:AE165"/>
    <mergeCell ref="M167:Q167"/>
    <mergeCell ref="D161:J161"/>
    <mergeCell ref="K161:L161"/>
    <mergeCell ref="M161:Q161"/>
    <mergeCell ref="R161:V161"/>
    <mergeCell ref="W161:AC161"/>
    <mergeCell ref="AD161:AE161"/>
    <mergeCell ref="AF161:AJ161"/>
    <mergeCell ref="AK161:AO161"/>
    <mergeCell ref="AF158:AJ158"/>
    <mergeCell ref="AK158:AO158"/>
    <mergeCell ref="D159:J159"/>
    <mergeCell ref="K159:L159"/>
    <mergeCell ref="M159:Q159"/>
    <mergeCell ref="R159:V159"/>
    <mergeCell ref="W159:AC159"/>
    <mergeCell ref="AD159:AE159"/>
    <mergeCell ref="AF159:AJ159"/>
    <mergeCell ref="AK159:AO159"/>
    <mergeCell ref="D164:J164"/>
    <mergeCell ref="K164:L164"/>
    <mergeCell ref="M164:Q164"/>
    <mergeCell ref="R164:V164"/>
    <mergeCell ref="W164:AC164"/>
    <mergeCell ref="D165:J165"/>
    <mergeCell ref="K165:L165"/>
    <mergeCell ref="M165:Q165"/>
    <mergeCell ref="R165:V165"/>
    <mergeCell ref="W165:AC165"/>
    <mergeCell ref="A170:B180"/>
    <mergeCell ref="T170:AA170"/>
    <mergeCell ref="D171:L171"/>
    <mergeCell ref="M171:Q171"/>
    <mergeCell ref="R171:V171"/>
    <mergeCell ref="W171:AE171"/>
    <mergeCell ref="D173:J173"/>
    <mergeCell ref="K173:L173"/>
    <mergeCell ref="M173:Q173"/>
    <mergeCell ref="R173:V173"/>
    <mergeCell ref="W173:AC173"/>
    <mergeCell ref="AD173:AE173"/>
    <mergeCell ref="D175:J175"/>
    <mergeCell ref="K175:L175"/>
    <mergeCell ref="M175:Q175"/>
    <mergeCell ref="R175:V175"/>
    <mergeCell ref="R172:V172"/>
    <mergeCell ref="W172:AC172"/>
    <mergeCell ref="W179:AO180"/>
    <mergeCell ref="D180:J180"/>
    <mergeCell ref="K180:L180"/>
    <mergeCell ref="M180:Q180"/>
    <mergeCell ref="R180:V180"/>
    <mergeCell ref="D172:J172"/>
    <mergeCell ref="R167:V167"/>
    <mergeCell ref="AF171:AJ171"/>
    <mergeCell ref="AD177:AE177"/>
    <mergeCell ref="AF177:AJ177"/>
    <mergeCell ref="AK177:AO177"/>
    <mergeCell ref="D178:J178"/>
    <mergeCell ref="K178:L178"/>
    <mergeCell ref="M178:Q178"/>
    <mergeCell ref="R178:V178"/>
    <mergeCell ref="W178:AC178"/>
    <mergeCell ref="AD178:AE178"/>
    <mergeCell ref="D176:J176"/>
    <mergeCell ref="AF178:AJ178"/>
    <mergeCell ref="AK178:AO178"/>
    <mergeCell ref="W177:AC177"/>
    <mergeCell ref="K172:L172"/>
    <mergeCell ref="M172:Q172"/>
    <mergeCell ref="W166:AO167"/>
    <mergeCell ref="D166:J166"/>
    <mergeCell ref="K166:L166"/>
    <mergeCell ref="M166:Q166"/>
    <mergeCell ref="R166:V166"/>
    <mergeCell ref="D167:J167"/>
    <mergeCell ref="K167:L167"/>
    <mergeCell ref="CB3:CC3"/>
    <mergeCell ref="D179:J179"/>
    <mergeCell ref="K179:L179"/>
    <mergeCell ref="M179:Q179"/>
    <mergeCell ref="R179:V179"/>
    <mergeCell ref="K176:L176"/>
    <mergeCell ref="M176:Q176"/>
    <mergeCell ref="R176:V176"/>
    <mergeCell ref="W176:AC176"/>
    <mergeCell ref="AD176:AE176"/>
    <mergeCell ref="AF176:AJ176"/>
    <mergeCell ref="AK176:AO176"/>
    <mergeCell ref="AF173:AJ173"/>
    <mergeCell ref="AK173:AO173"/>
    <mergeCell ref="D174:J174"/>
    <mergeCell ref="K174:L174"/>
    <mergeCell ref="M174:Q174"/>
    <mergeCell ref="AF174:AJ174"/>
    <mergeCell ref="AK174:AO174"/>
    <mergeCell ref="D177:J177"/>
    <mergeCell ref="K177:L177"/>
    <mergeCell ref="M177:Q177"/>
    <mergeCell ref="R177:V177"/>
    <mergeCell ref="O13:U13"/>
    <mergeCell ref="AB17:AO17"/>
    <mergeCell ref="U19:AF19"/>
    <mergeCell ref="AG19:AO19"/>
    <mergeCell ref="O10:U10"/>
    <mergeCell ref="W175:AC175"/>
    <mergeCell ref="AD175:AE175"/>
    <mergeCell ref="AF175:AJ175"/>
    <mergeCell ref="AK175:AO175"/>
    <mergeCell ref="AF172:AJ172"/>
    <mergeCell ref="AK172:AO172"/>
    <mergeCell ref="R174:V174"/>
    <mergeCell ref="W174:AC174"/>
    <mergeCell ref="AD174:AE174"/>
    <mergeCell ref="AK171:AO171"/>
    <mergeCell ref="AD172:AE172"/>
    <mergeCell ref="AD164:AE164"/>
    <mergeCell ref="AF164:AJ164"/>
    <mergeCell ref="AK164:AO164"/>
    <mergeCell ref="W162:AC162"/>
    <mergeCell ref="AD162:AE162"/>
    <mergeCell ref="AF162:AJ162"/>
    <mergeCell ref="AK162:AO162"/>
    <mergeCell ref="AM35:AN35"/>
    <mergeCell ref="AJ48:AK48"/>
    <mergeCell ref="AQ12:BJ12"/>
    <mergeCell ref="AQ13:BJ15"/>
    <mergeCell ref="CF4:CF6"/>
    <mergeCell ref="CF8:CF10"/>
    <mergeCell ref="AG4:AH4"/>
    <mergeCell ref="AJ4:AK4"/>
    <mergeCell ref="AM4:AN4"/>
    <mergeCell ref="V13:AO13"/>
    <mergeCell ref="V10:AD10"/>
    <mergeCell ref="CF12:CF16"/>
    <mergeCell ref="V7:AB7"/>
    <mergeCell ref="AC7:AI7"/>
    <mergeCell ref="AJ7:AO7"/>
    <mergeCell ref="AJ45:AK45"/>
    <mergeCell ref="AA44:AB44"/>
    <mergeCell ref="AD44:AE44"/>
    <mergeCell ref="AG44:AH44"/>
    <mergeCell ref="L42:N42"/>
    <mergeCell ref="P42:R42"/>
    <mergeCell ref="T42:V42"/>
    <mergeCell ref="X42:Y42"/>
    <mergeCell ref="AA42:AB42"/>
    <mergeCell ref="AD42:AE42"/>
    <mergeCell ref="AG42:AH42"/>
    <mergeCell ref="AJ42:AK42"/>
    <mergeCell ref="AG43:AH43"/>
    <mergeCell ref="AJ43:AK43"/>
    <mergeCell ref="P43:R43"/>
    <mergeCell ref="AD43:AE43"/>
    <mergeCell ref="X43:Y43"/>
    <mergeCell ref="AA43:AB43"/>
    <mergeCell ref="L45:N45"/>
    <mergeCell ref="P45:R45"/>
    <mergeCell ref="T45:V45"/>
    <mergeCell ref="X45:Y45"/>
    <mergeCell ref="AA45:AB45"/>
    <mergeCell ref="AD45:AE45"/>
    <mergeCell ref="L43:N43"/>
    <mergeCell ref="L44:N44"/>
    <mergeCell ref="J36:K36"/>
    <mergeCell ref="J37:K37"/>
    <mergeCell ref="J38:K38"/>
    <mergeCell ref="J39:K39"/>
    <mergeCell ref="C36:I36"/>
    <mergeCell ref="C37:I37"/>
    <mergeCell ref="C38:I38"/>
    <mergeCell ref="C39:I39"/>
    <mergeCell ref="J43:K43"/>
    <mergeCell ref="C42:I42"/>
    <mergeCell ref="C43:I43"/>
    <mergeCell ref="J40:K40"/>
    <mergeCell ref="J41:K41"/>
    <mergeCell ref="C40:I40"/>
    <mergeCell ref="C41:I41"/>
    <mergeCell ref="J42:K42"/>
    <mergeCell ref="AG48:AH48"/>
    <mergeCell ref="G45:K45"/>
    <mergeCell ref="J44:K44"/>
    <mergeCell ref="C44:I44"/>
    <mergeCell ref="C47:F48"/>
    <mergeCell ref="C45:F46"/>
    <mergeCell ref="P44:R44"/>
    <mergeCell ref="T44:V44"/>
    <mergeCell ref="X44:Y44"/>
    <mergeCell ref="G48:K48"/>
    <mergeCell ref="L48:O48"/>
    <mergeCell ref="P48:S48"/>
    <mergeCell ref="T48:W48"/>
    <mergeCell ref="X48:Y48"/>
    <mergeCell ref="G47:K47"/>
    <mergeCell ref="L47:N47"/>
    <mergeCell ref="G46:K46"/>
    <mergeCell ref="L46:O46"/>
    <mergeCell ref="AA48:AB48"/>
    <mergeCell ref="AD48:AE48"/>
    <mergeCell ref="AG45:AH45"/>
    <mergeCell ref="AA35:AB35"/>
    <mergeCell ref="AD35:AE35"/>
    <mergeCell ref="AG35:AH35"/>
    <mergeCell ref="AJ35:AK35"/>
    <mergeCell ref="C33:K34"/>
    <mergeCell ref="L33:W33"/>
    <mergeCell ref="X33:AF33"/>
    <mergeCell ref="AG33:AO33"/>
    <mergeCell ref="L34:O34"/>
    <mergeCell ref="P34:S34"/>
    <mergeCell ref="T34:W34"/>
    <mergeCell ref="X34:Z34"/>
    <mergeCell ref="AA34:AC34"/>
    <mergeCell ref="AD34:AF34"/>
    <mergeCell ref="AG34:AI34"/>
    <mergeCell ref="AJ34:AL34"/>
    <mergeCell ref="AM34:AO34"/>
    <mergeCell ref="C35:K35"/>
    <mergeCell ref="L35:N35"/>
    <mergeCell ref="P35:R35"/>
    <mergeCell ref="T35:V35"/>
    <mergeCell ref="X35:Y35"/>
    <mergeCell ref="AJ36:AK36"/>
    <mergeCell ref="AM36:AN36"/>
    <mergeCell ref="L39:N39"/>
    <mergeCell ref="P39:R39"/>
    <mergeCell ref="T39:V39"/>
    <mergeCell ref="X39:Y39"/>
    <mergeCell ref="AA39:AB39"/>
    <mergeCell ref="AD39:AE39"/>
    <mergeCell ref="AG39:AH39"/>
    <mergeCell ref="AJ39:AK39"/>
    <mergeCell ref="AM39:AN39"/>
    <mergeCell ref="L36:N36"/>
    <mergeCell ref="P36:R36"/>
    <mergeCell ref="T36:V36"/>
    <mergeCell ref="X36:Y36"/>
    <mergeCell ref="AA36:AB36"/>
    <mergeCell ref="AD36:AE36"/>
    <mergeCell ref="L38:N38"/>
    <mergeCell ref="P38:R38"/>
    <mergeCell ref="T38:V38"/>
    <mergeCell ref="X38:Y38"/>
    <mergeCell ref="AG36:AH36"/>
    <mergeCell ref="AM40:AN40"/>
    <mergeCell ref="L41:N41"/>
    <mergeCell ref="P41:R41"/>
    <mergeCell ref="T41:V41"/>
    <mergeCell ref="X41:Y41"/>
    <mergeCell ref="AA41:AB41"/>
    <mergeCell ref="AD41:AE41"/>
    <mergeCell ref="AG41:AH41"/>
    <mergeCell ref="AJ41:AK41"/>
    <mergeCell ref="AM41:AN41"/>
    <mergeCell ref="X40:Y40"/>
    <mergeCell ref="AA40:AB40"/>
    <mergeCell ref="AD40:AE40"/>
    <mergeCell ref="AG40:AH40"/>
    <mergeCell ref="AJ40:AK40"/>
    <mergeCell ref="L40:N40"/>
    <mergeCell ref="AM43:AN43"/>
    <mergeCell ref="AM38:AN38"/>
    <mergeCell ref="P40:R40"/>
    <mergeCell ref="T40:V40"/>
    <mergeCell ref="AJ38:AK38"/>
    <mergeCell ref="T43:V43"/>
    <mergeCell ref="T59:AA59"/>
    <mergeCell ref="AK67:AO67"/>
    <mergeCell ref="AM46:AN46"/>
    <mergeCell ref="P47:R47"/>
    <mergeCell ref="T47:V47"/>
    <mergeCell ref="X47:Y47"/>
    <mergeCell ref="AA47:AB47"/>
    <mergeCell ref="AD47:AE47"/>
    <mergeCell ref="AG47:AH47"/>
    <mergeCell ref="AJ47:AK47"/>
    <mergeCell ref="AM47:AN47"/>
    <mergeCell ref="P46:S46"/>
    <mergeCell ref="T46:W46"/>
    <mergeCell ref="X46:Y46"/>
    <mergeCell ref="AA46:AB46"/>
    <mergeCell ref="AD46:AE46"/>
    <mergeCell ref="AG46:AH46"/>
    <mergeCell ref="AJ46:AK46"/>
    <mergeCell ref="C50:J51"/>
    <mergeCell ref="AJ50:AN50"/>
    <mergeCell ref="C52:J54"/>
    <mergeCell ref="V52:Y52"/>
    <mergeCell ref="AC53:AN53"/>
    <mergeCell ref="C55:J58"/>
    <mergeCell ref="X58:AN58"/>
    <mergeCell ref="AM48:AN48"/>
    <mergeCell ref="L37:N37"/>
    <mergeCell ref="P37:R37"/>
    <mergeCell ref="T37:V37"/>
    <mergeCell ref="X37:Y37"/>
    <mergeCell ref="AA37:AB37"/>
    <mergeCell ref="AM45:AN45"/>
    <mergeCell ref="AD37:AE37"/>
    <mergeCell ref="AG37:AH37"/>
    <mergeCell ref="AJ37:AK37"/>
    <mergeCell ref="AM37:AN37"/>
    <mergeCell ref="AJ44:AK44"/>
    <mergeCell ref="AM44:AN44"/>
    <mergeCell ref="AM42:AN42"/>
    <mergeCell ref="AA38:AB38"/>
    <mergeCell ref="AD38:AE38"/>
    <mergeCell ref="AG38:AH38"/>
    <mergeCell ref="A119:L119"/>
    <mergeCell ref="M119:P119"/>
    <mergeCell ref="D60:L60"/>
    <mergeCell ref="M60:Q60"/>
    <mergeCell ref="R60:V60"/>
    <mergeCell ref="W60:AE60"/>
    <mergeCell ref="AF60:AJ60"/>
    <mergeCell ref="AK60:AO60"/>
    <mergeCell ref="D61:J61"/>
    <mergeCell ref="K61:L61"/>
    <mergeCell ref="M61:Q61"/>
    <mergeCell ref="R61:V61"/>
    <mergeCell ref="W61:AC61"/>
    <mergeCell ref="AD61:AE61"/>
    <mergeCell ref="AF61:AJ61"/>
    <mergeCell ref="AK61:AO61"/>
    <mergeCell ref="D62:J62"/>
    <mergeCell ref="K62:L62"/>
    <mergeCell ref="M62:Q62"/>
    <mergeCell ref="R62:V62"/>
    <mergeCell ref="W62:AC62"/>
    <mergeCell ref="AD62:AE62"/>
    <mergeCell ref="AF62:AJ62"/>
    <mergeCell ref="AK62:AO62"/>
    <mergeCell ref="A52:B69"/>
    <mergeCell ref="AK65:AO65"/>
    <mergeCell ref="D65:J65"/>
    <mergeCell ref="K65:L65"/>
    <mergeCell ref="M65:Q65"/>
    <mergeCell ref="R65:V65"/>
    <mergeCell ref="W65:AC65"/>
    <mergeCell ref="AD65:AE65"/>
    <mergeCell ref="AF65:AJ65"/>
    <mergeCell ref="M68:Q68"/>
    <mergeCell ref="R68:V68"/>
    <mergeCell ref="D63:J63"/>
    <mergeCell ref="K63:L63"/>
    <mergeCell ref="M63:Q63"/>
    <mergeCell ref="R63:V63"/>
    <mergeCell ref="W63:AC63"/>
    <mergeCell ref="AD63:AE63"/>
    <mergeCell ref="AF63:AJ63"/>
    <mergeCell ref="AK63:AO63"/>
    <mergeCell ref="D64:J64"/>
    <mergeCell ref="K64:L64"/>
    <mergeCell ref="M64:Q64"/>
    <mergeCell ref="R64:V64"/>
    <mergeCell ref="W64:AC64"/>
    <mergeCell ref="C70:J73"/>
    <mergeCell ref="Y71:AC71"/>
    <mergeCell ref="AF71:AN71"/>
    <mergeCell ref="P72:AN72"/>
    <mergeCell ref="C74:J77"/>
    <mergeCell ref="Z75:AB75"/>
    <mergeCell ref="T76:AN76"/>
    <mergeCell ref="A70:B77"/>
    <mergeCell ref="D66:J66"/>
    <mergeCell ref="K66:L66"/>
    <mergeCell ref="M66:Q66"/>
    <mergeCell ref="R66:V66"/>
    <mergeCell ref="W66:AC66"/>
    <mergeCell ref="AD66:AE66"/>
    <mergeCell ref="AF66:AJ66"/>
    <mergeCell ref="AK66:AO66"/>
    <mergeCell ref="D67:J67"/>
    <mergeCell ref="K67:L67"/>
    <mergeCell ref="M67:Q67"/>
    <mergeCell ref="R67:V67"/>
    <mergeCell ref="D68:J68"/>
    <mergeCell ref="K68:L68"/>
    <mergeCell ref="D69:J69"/>
    <mergeCell ref="K69:L69"/>
    <mergeCell ref="A78:B81"/>
    <mergeCell ref="C78:J81"/>
    <mergeCell ref="Y79:AC79"/>
    <mergeCell ref="AF79:AN79"/>
    <mergeCell ref="P80:AN80"/>
    <mergeCell ref="C82:J84"/>
    <mergeCell ref="C85:J90"/>
    <mergeCell ref="K85:N86"/>
    <mergeCell ref="AB86:AC86"/>
    <mergeCell ref="AI86:AJ86"/>
    <mergeCell ref="K87:N90"/>
    <mergeCell ref="AC90:AN90"/>
    <mergeCell ref="A82:B90"/>
    <mergeCell ref="A102:B105"/>
    <mergeCell ref="C102:J103"/>
    <mergeCell ref="C104:J105"/>
    <mergeCell ref="AI105:AN105"/>
    <mergeCell ref="A94:B101"/>
    <mergeCell ref="A91:B92"/>
    <mergeCell ref="C91:J92"/>
    <mergeCell ref="K91:P91"/>
    <mergeCell ref="K92:P92"/>
    <mergeCell ref="D97:H101"/>
    <mergeCell ref="U97:Y101"/>
    <mergeCell ref="Z97:AE98"/>
    <mergeCell ref="AI97:AJ97"/>
    <mergeCell ref="AK97:AL97"/>
    <mergeCell ref="AK98:AL98"/>
    <mergeCell ref="Q92:AN92"/>
    <mergeCell ref="A115:D115"/>
    <mergeCell ref="F115:K115"/>
    <mergeCell ref="A117:L117"/>
    <mergeCell ref="A118:L118"/>
    <mergeCell ref="A116:D116"/>
    <mergeCell ref="F116:K116"/>
    <mergeCell ref="M115:P115"/>
    <mergeCell ref="M116:P116"/>
    <mergeCell ref="M117:P117"/>
    <mergeCell ref="M118:P118"/>
    <mergeCell ref="A114:L114"/>
    <mergeCell ref="M109:P109"/>
    <mergeCell ref="M108:Q108"/>
    <mergeCell ref="M110:P110"/>
    <mergeCell ref="M111:P111"/>
    <mergeCell ref="M112:P112"/>
    <mergeCell ref="M113:P113"/>
    <mergeCell ref="M114:P114"/>
    <mergeCell ref="A112:L112"/>
    <mergeCell ref="A113:L113"/>
    <mergeCell ref="A108:L108"/>
    <mergeCell ref="A109:D111"/>
    <mergeCell ref="E109:L109"/>
    <mergeCell ref="E110:L110"/>
    <mergeCell ref="E111:L111"/>
    <mergeCell ref="A184:K185"/>
    <mergeCell ref="L184:N185"/>
    <mergeCell ref="O184:Q185"/>
    <mergeCell ref="R184:T185"/>
    <mergeCell ref="V184:AF185"/>
    <mergeCell ref="AG184:AI185"/>
    <mergeCell ref="AJ184:AL185"/>
    <mergeCell ref="AM184:AO185"/>
    <mergeCell ref="A186:K187"/>
    <mergeCell ref="L186:N187"/>
    <mergeCell ref="O186:Q187"/>
    <mergeCell ref="R186:T187"/>
    <mergeCell ref="V186:AF187"/>
    <mergeCell ref="AG186:AI187"/>
    <mergeCell ref="AJ186:AL187"/>
    <mergeCell ref="AM186:AO187"/>
    <mergeCell ref="A188:K189"/>
    <mergeCell ref="L188:N189"/>
    <mergeCell ref="O188:Q189"/>
    <mergeCell ref="R188:T189"/>
    <mergeCell ref="V188:AF189"/>
    <mergeCell ref="AG188:AI189"/>
    <mergeCell ref="AJ188:AL189"/>
    <mergeCell ref="AM188:AO189"/>
    <mergeCell ref="A190:K191"/>
    <mergeCell ref="L190:N191"/>
    <mergeCell ref="O190:Q191"/>
    <mergeCell ref="R190:T191"/>
    <mergeCell ref="V190:AF191"/>
    <mergeCell ref="AG190:AI191"/>
    <mergeCell ref="AJ190:AL191"/>
    <mergeCell ref="AM190:AO191"/>
    <mergeCell ref="A192:K193"/>
    <mergeCell ref="L192:N193"/>
    <mergeCell ref="O192:Q193"/>
    <mergeCell ref="R192:T193"/>
    <mergeCell ref="V192:AF193"/>
    <mergeCell ref="AG192:AI193"/>
    <mergeCell ref="AJ192:AL193"/>
    <mergeCell ref="AM192:AO193"/>
    <mergeCell ref="A194:K195"/>
    <mergeCell ref="L194:N195"/>
    <mergeCell ref="O194:Q195"/>
    <mergeCell ref="R194:T195"/>
    <mergeCell ref="V194:AF195"/>
    <mergeCell ref="AG194:AI195"/>
    <mergeCell ref="AJ194:AL195"/>
    <mergeCell ref="AM194:AO195"/>
    <mergeCell ref="A196:K197"/>
    <mergeCell ref="L196:N197"/>
    <mergeCell ref="O196:Q197"/>
    <mergeCell ref="R196:T197"/>
    <mergeCell ref="V196:AF197"/>
    <mergeCell ref="AG196:AI197"/>
    <mergeCell ref="AJ196:AL197"/>
    <mergeCell ref="AM196:AO197"/>
    <mergeCell ref="A198:K199"/>
    <mergeCell ref="L198:N199"/>
    <mergeCell ref="O198:Q199"/>
    <mergeCell ref="R198:T199"/>
    <mergeCell ref="V198:AF199"/>
    <mergeCell ref="AG198:AI199"/>
    <mergeCell ref="AJ198:AL199"/>
    <mergeCell ref="AM198:AO199"/>
    <mergeCell ref="AJ206:AL207"/>
    <mergeCell ref="AM206:AO207"/>
    <mergeCell ref="A200:K201"/>
    <mergeCell ref="L200:N201"/>
    <mergeCell ref="O200:Q201"/>
    <mergeCell ref="R200:T201"/>
    <mergeCell ref="V200:AF201"/>
    <mergeCell ref="AG200:AI201"/>
    <mergeCell ref="AJ200:AL201"/>
    <mergeCell ref="AM200:AO201"/>
    <mergeCell ref="A202:K203"/>
    <mergeCell ref="L202:N203"/>
    <mergeCell ref="O202:Q203"/>
    <mergeCell ref="R202:T203"/>
    <mergeCell ref="V202:AF203"/>
    <mergeCell ref="AG202:AI203"/>
    <mergeCell ref="AJ202:AL203"/>
    <mergeCell ref="AM202:AO203"/>
    <mergeCell ref="A208:K209"/>
    <mergeCell ref="L208:N209"/>
    <mergeCell ref="O208:Q209"/>
    <mergeCell ref="R208:T209"/>
    <mergeCell ref="V208:AF209"/>
    <mergeCell ref="AG208:AI209"/>
    <mergeCell ref="AJ208:AL209"/>
    <mergeCell ref="AM208:AO209"/>
    <mergeCell ref="AF165:AJ165"/>
    <mergeCell ref="AK165:AO165"/>
    <mergeCell ref="A204:K205"/>
    <mergeCell ref="L204:N205"/>
    <mergeCell ref="O204:Q205"/>
    <mergeCell ref="R204:T205"/>
    <mergeCell ref="V204:AF205"/>
    <mergeCell ref="AG204:AI205"/>
    <mergeCell ref="AJ204:AL205"/>
    <mergeCell ref="AM204:AO205"/>
    <mergeCell ref="A206:K207"/>
    <mergeCell ref="L206:N207"/>
    <mergeCell ref="O206:Q207"/>
    <mergeCell ref="R206:T207"/>
    <mergeCell ref="V206:AF207"/>
    <mergeCell ref="AG206:AI207"/>
    <mergeCell ref="M53:AB53"/>
    <mergeCell ref="AF152:AJ152"/>
    <mergeCell ref="AK152:AO152"/>
    <mergeCell ref="W153:AO154"/>
    <mergeCell ref="W152:AC152"/>
    <mergeCell ref="AD152:AE152"/>
    <mergeCell ref="AF163:AJ163"/>
    <mergeCell ref="AK163:AO163"/>
    <mergeCell ref="AF160:AJ160"/>
    <mergeCell ref="AK160:AO160"/>
    <mergeCell ref="M69:Q69"/>
    <mergeCell ref="R69:V69"/>
    <mergeCell ref="AD67:AE67"/>
    <mergeCell ref="AF67:AJ67"/>
    <mergeCell ref="W68:AO69"/>
    <mergeCell ref="W67:AC67"/>
    <mergeCell ref="AD64:AE64"/>
    <mergeCell ref="AF64:AJ64"/>
    <mergeCell ref="AK64:AO64"/>
    <mergeCell ref="T122:T123"/>
    <mergeCell ref="T124:T125"/>
    <mergeCell ref="T126:T127"/>
    <mergeCell ref="T128:T129"/>
    <mergeCell ref="T131:T132"/>
  </mergeCells>
  <phoneticPr fontId="2"/>
  <dataValidations count="3">
    <dataValidation type="list" allowBlank="1" showInputMessage="1" showErrorMessage="1" sqref="D5:G6" xr:uid="{00000000-0002-0000-0100-000000000000}">
      <formula1>"　,岩見沢,滝川,深川,江別,千歳,倶知安,岩内,室蘭,苫小牧,浦河,静内,渡島,八雲,江差,上川,名寄,富良野,留萌,稚内,網走,北見,紋別,帯広,釧路,根室,中標津"</formula1>
    </dataValidation>
    <dataValidation type="list" allowBlank="1" showInputMessage="1" showErrorMessage="1" sqref="V7" xr:uid="{00000000-0002-0000-0100-000001000000}">
      <formula1>"学校"</formula1>
    </dataValidation>
    <dataValidation type="list" allowBlank="1" showInputMessage="1" showErrorMessage="1" sqref="AJ7:AO7" xr:uid="{00000000-0002-0000-0100-000002000000}">
      <formula1>"　,幼稚園型"</formula1>
    </dataValidation>
  </dataValidations>
  <pageMargins left="0.51181102362204722" right="0.31496062992125984" top="0.55118110236220474" bottom="0.55118110236220474" header="0.31496062992125984" footer="0.31496062992125984"/>
  <pageSetup paperSize="9" scale="98" orientation="portrait" r:id="rId1"/>
  <rowBreaks count="4" manualBreakCount="4">
    <brk id="48" max="40" man="1"/>
    <brk id="92" max="40" man="1"/>
    <brk id="141" max="40" man="1"/>
    <brk id="181" max="40" man="1"/>
  </rowBreaks>
  <colBreaks count="1" manualBreakCount="1">
    <brk id="42" max="208"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20</xdr:col>
                    <xdr:colOff>60960</xdr:colOff>
                    <xdr:row>19</xdr:row>
                    <xdr:rowOff>38100</xdr:rowOff>
                  </from>
                  <to>
                    <xdr:col>21</xdr:col>
                    <xdr:colOff>106680</xdr:colOff>
                    <xdr:row>19</xdr:row>
                    <xdr:rowOff>182880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20</xdr:col>
                    <xdr:colOff>60960</xdr:colOff>
                    <xdr:row>20</xdr:row>
                    <xdr:rowOff>30480</xdr:rowOff>
                  </from>
                  <to>
                    <xdr:col>21</xdr:col>
                    <xdr:colOff>106680</xdr:colOff>
                    <xdr:row>20</xdr:row>
                    <xdr:rowOff>182880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20</xdr:col>
                    <xdr:colOff>60960</xdr:colOff>
                    <xdr:row>21</xdr:row>
                    <xdr:rowOff>38100</xdr:rowOff>
                  </from>
                  <to>
                    <xdr:col>21</xdr:col>
                    <xdr:colOff>106680</xdr:colOff>
                    <xdr:row>21</xdr:row>
                    <xdr:rowOff>182880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20</xdr:col>
                    <xdr:colOff>60960</xdr:colOff>
                    <xdr:row>22</xdr:row>
                    <xdr:rowOff>30480</xdr:rowOff>
                  </from>
                  <to>
                    <xdr:col>21</xdr:col>
                    <xdr:colOff>106680</xdr:colOff>
                    <xdr:row>22</xdr:row>
                    <xdr:rowOff>182880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20</xdr:col>
                    <xdr:colOff>60960</xdr:colOff>
                    <xdr:row>23</xdr:row>
                    <xdr:rowOff>38100</xdr:rowOff>
                  </from>
                  <to>
                    <xdr:col>21</xdr:col>
                    <xdr:colOff>106680</xdr:colOff>
                    <xdr:row>23</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20</xdr:col>
                    <xdr:colOff>60960</xdr:colOff>
                    <xdr:row>24</xdr:row>
                    <xdr:rowOff>30480</xdr:rowOff>
                  </from>
                  <to>
                    <xdr:col>21</xdr:col>
                    <xdr:colOff>106680</xdr:colOff>
                    <xdr:row>24</xdr:row>
                    <xdr:rowOff>182880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26</xdr:col>
                    <xdr:colOff>144780</xdr:colOff>
                    <xdr:row>19</xdr:row>
                    <xdr:rowOff>38100</xdr:rowOff>
                  </from>
                  <to>
                    <xdr:col>28</xdr:col>
                    <xdr:colOff>7620</xdr:colOff>
                    <xdr:row>19</xdr:row>
                    <xdr:rowOff>182880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26</xdr:col>
                    <xdr:colOff>144780</xdr:colOff>
                    <xdr:row>20</xdr:row>
                    <xdr:rowOff>30480</xdr:rowOff>
                  </from>
                  <to>
                    <xdr:col>28</xdr:col>
                    <xdr:colOff>7620</xdr:colOff>
                    <xdr:row>20</xdr:row>
                    <xdr:rowOff>182880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26</xdr:col>
                    <xdr:colOff>144780</xdr:colOff>
                    <xdr:row>21</xdr:row>
                    <xdr:rowOff>38100</xdr:rowOff>
                  </from>
                  <to>
                    <xdr:col>28</xdr:col>
                    <xdr:colOff>7620</xdr:colOff>
                    <xdr:row>21</xdr:row>
                    <xdr:rowOff>182880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26</xdr:col>
                    <xdr:colOff>144780</xdr:colOff>
                    <xdr:row>22</xdr:row>
                    <xdr:rowOff>30480</xdr:rowOff>
                  </from>
                  <to>
                    <xdr:col>28</xdr:col>
                    <xdr:colOff>7620</xdr:colOff>
                    <xdr:row>22</xdr:row>
                    <xdr:rowOff>182880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26</xdr:col>
                    <xdr:colOff>144780</xdr:colOff>
                    <xdr:row>23</xdr:row>
                    <xdr:rowOff>38100</xdr:rowOff>
                  </from>
                  <to>
                    <xdr:col>28</xdr:col>
                    <xdr:colOff>7620</xdr:colOff>
                    <xdr:row>23</xdr:row>
                    <xdr:rowOff>182880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26</xdr:col>
                    <xdr:colOff>144780</xdr:colOff>
                    <xdr:row>24</xdr:row>
                    <xdr:rowOff>30480</xdr:rowOff>
                  </from>
                  <to>
                    <xdr:col>28</xdr:col>
                    <xdr:colOff>7620</xdr:colOff>
                    <xdr:row>24</xdr:row>
                    <xdr:rowOff>182880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32</xdr:col>
                    <xdr:colOff>45720</xdr:colOff>
                    <xdr:row>19</xdr:row>
                    <xdr:rowOff>38100</xdr:rowOff>
                  </from>
                  <to>
                    <xdr:col>33</xdr:col>
                    <xdr:colOff>83820</xdr:colOff>
                    <xdr:row>19</xdr:row>
                    <xdr:rowOff>182880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32</xdr:col>
                    <xdr:colOff>45720</xdr:colOff>
                    <xdr:row>20</xdr:row>
                    <xdr:rowOff>30480</xdr:rowOff>
                  </from>
                  <to>
                    <xdr:col>33</xdr:col>
                    <xdr:colOff>83820</xdr:colOff>
                    <xdr:row>20</xdr:row>
                    <xdr:rowOff>182880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32</xdr:col>
                    <xdr:colOff>45720</xdr:colOff>
                    <xdr:row>21</xdr:row>
                    <xdr:rowOff>38100</xdr:rowOff>
                  </from>
                  <to>
                    <xdr:col>33</xdr:col>
                    <xdr:colOff>83820</xdr:colOff>
                    <xdr:row>21</xdr:row>
                    <xdr:rowOff>182880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32</xdr:col>
                    <xdr:colOff>45720</xdr:colOff>
                    <xdr:row>22</xdr:row>
                    <xdr:rowOff>30480</xdr:rowOff>
                  </from>
                  <to>
                    <xdr:col>33</xdr:col>
                    <xdr:colOff>83820</xdr:colOff>
                    <xdr:row>22</xdr:row>
                    <xdr:rowOff>182880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32</xdr:col>
                    <xdr:colOff>45720</xdr:colOff>
                    <xdr:row>23</xdr:row>
                    <xdr:rowOff>38100</xdr:rowOff>
                  </from>
                  <to>
                    <xdr:col>33</xdr:col>
                    <xdr:colOff>83820</xdr:colOff>
                    <xdr:row>23</xdr:row>
                    <xdr:rowOff>182880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32</xdr:col>
                    <xdr:colOff>45720</xdr:colOff>
                    <xdr:row>24</xdr:row>
                    <xdr:rowOff>30480</xdr:rowOff>
                  </from>
                  <to>
                    <xdr:col>33</xdr:col>
                    <xdr:colOff>83820</xdr:colOff>
                    <xdr:row>24</xdr:row>
                    <xdr:rowOff>182880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36</xdr:col>
                    <xdr:colOff>60960</xdr:colOff>
                    <xdr:row>19</xdr:row>
                    <xdr:rowOff>38100</xdr:rowOff>
                  </from>
                  <to>
                    <xdr:col>37</xdr:col>
                    <xdr:colOff>106680</xdr:colOff>
                    <xdr:row>19</xdr:row>
                    <xdr:rowOff>182880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36</xdr:col>
                    <xdr:colOff>60960</xdr:colOff>
                    <xdr:row>20</xdr:row>
                    <xdr:rowOff>30480</xdr:rowOff>
                  </from>
                  <to>
                    <xdr:col>37</xdr:col>
                    <xdr:colOff>106680</xdr:colOff>
                    <xdr:row>20</xdr:row>
                    <xdr:rowOff>182880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36</xdr:col>
                    <xdr:colOff>60960</xdr:colOff>
                    <xdr:row>21</xdr:row>
                    <xdr:rowOff>38100</xdr:rowOff>
                  </from>
                  <to>
                    <xdr:col>37</xdr:col>
                    <xdr:colOff>106680</xdr:colOff>
                    <xdr:row>21</xdr:row>
                    <xdr:rowOff>182880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36</xdr:col>
                    <xdr:colOff>60960</xdr:colOff>
                    <xdr:row>22</xdr:row>
                    <xdr:rowOff>30480</xdr:rowOff>
                  </from>
                  <to>
                    <xdr:col>37</xdr:col>
                    <xdr:colOff>106680</xdr:colOff>
                    <xdr:row>22</xdr:row>
                    <xdr:rowOff>182880</xdr:rowOff>
                  </to>
                </anchor>
              </controlPr>
            </control>
          </mc:Choice>
        </mc:AlternateContent>
        <mc:AlternateContent xmlns:mc="http://schemas.openxmlformats.org/markup-compatibility/2006">
          <mc:Choice Requires="x14">
            <control shapeId="1062" r:id="rId26" name="Check Box 38">
              <controlPr defaultSize="0" autoFill="0" autoLine="0" autoPict="0">
                <anchor moveWithCells="1">
                  <from>
                    <xdr:col>36</xdr:col>
                    <xdr:colOff>60960</xdr:colOff>
                    <xdr:row>23</xdr:row>
                    <xdr:rowOff>38100</xdr:rowOff>
                  </from>
                  <to>
                    <xdr:col>37</xdr:col>
                    <xdr:colOff>106680</xdr:colOff>
                    <xdr:row>23</xdr:row>
                    <xdr:rowOff>182880</xdr:rowOff>
                  </to>
                </anchor>
              </controlPr>
            </control>
          </mc:Choice>
        </mc:AlternateContent>
        <mc:AlternateContent xmlns:mc="http://schemas.openxmlformats.org/markup-compatibility/2006">
          <mc:Choice Requires="x14">
            <control shapeId="1063" r:id="rId27" name="Check Box 39">
              <controlPr defaultSize="0" autoFill="0" autoLine="0" autoPict="0">
                <anchor moveWithCells="1">
                  <from>
                    <xdr:col>36</xdr:col>
                    <xdr:colOff>60960</xdr:colOff>
                    <xdr:row>24</xdr:row>
                    <xdr:rowOff>30480</xdr:rowOff>
                  </from>
                  <to>
                    <xdr:col>37</xdr:col>
                    <xdr:colOff>106680</xdr:colOff>
                    <xdr:row>24</xdr:row>
                    <xdr:rowOff>182880</xdr:rowOff>
                  </to>
                </anchor>
              </controlPr>
            </control>
          </mc:Choice>
        </mc:AlternateContent>
        <mc:AlternateContent xmlns:mc="http://schemas.openxmlformats.org/markup-compatibility/2006">
          <mc:Choice Requires="x14">
            <control shapeId="1166" r:id="rId28" name="Check Box 142">
              <controlPr defaultSize="0" autoFill="0" autoLine="0" autoPict="0">
                <anchor moveWithCells="1">
                  <from>
                    <xdr:col>10</xdr:col>
                    <xdr:colOff>144780</xdr:colOff>
                    <xdr:row>49</xdr:row>
                    <xdr:rowOff>38100</xdr:rowOff>
                  </from>
                  <to>
                    <xdr:col>12</xdr:col>
                    <xdr:colOff>7620</xdr:colOff>
                    <xdr:row>49</xdr:row>
                    <xdr:rowOff>182880</xdr:rowOff>
                  </to>
                </anchor>
              </controlPr>
            </control>
          </mc:Choice>
        </mc:AlternateContent>
        <mc:AlternateContent xmlns:mc="http://schemas.openxmlformats.org/markup-compatibility/2006">
          <mc:Choice Requires="x14">
            <control shapeId="1167" r:id="rId29" name="Check Box 143">
              <controlPr defaultSize="0" autoFill="0" autoLine="0" autoPict="0">
                <anchor moveWithCells="1">
                  <from>
                    <xdr:col>10</xdr:col>
                    <xdr:colOff>144780</xdr:colOff>
                    <xdr:row>50</xdr:row>
                    <xdr:rowOff>38100</xdr:rowOff>
                  </from>
                  <to>
                    <xdr:col>12</xdr:col>
                    <xdr:colOff>7620</xdr:colOff>
                    <xdr:row>50</xdr:row>
                    <xdr:rowOff>182880</xdr:rowOff>
                  </to>
                </anchor>
              </controlPr>
            </control>
          </mc:Choice>
        </mc:AlternateContent>
        <mc:AlternateContent xmlns:mc="http://schemas.openxmlformats.org/markup-compatibility/2006">
          <mc:Choice Requires="x14">
            <control shapeId="1168" r:id="rId30" name="Check Box 144">
              <controlPr defaultSize="0" autoFill="0" autoLine="0" autoPict="0">
                <anchor moveWithCells="1">
                  <from>
                    <xdr:col>22</xdr:col>
                    <xdr:colOff>160020</xdr:colOff>
                    <xdr:row>49</xdr:row>
                    <xdr:rowOff>45720</xdr:rowOff>
                  </from>
                  <to>
                    <xdr:col>24</xdr:col>
                    <xdr:colOff>38100</xdr:colOff>
                    <xdr:row>49</xdr:row>
                    <xdr:rowOff>190500</xdr:rowOff>
                  </to>
                </anchor>
              </controlPr>
            </control>
          </mc:Choice>
        </mc:AlternateContent>
        <mc:AlternateContent xmlns:mc="http://schemas.openxmlformats.org/markup-compatibility/2006">
          <mc:Choice Requires="x14">
            <control shapeId="1169" r:id="rId31" name="Check Box 145">
              <controlPr defaultSize="0" autoFill="0" autoLine="0" autoPict="0">
                <anchor moveWithCells="1">
                  <from>
                    <xdr:col>26</xdr:col>
                    <xdr:colOff>144780</xdr:colOff>
                    <xdr:row>49</xdr:row>
                    <xdr:rowOff>45720</xdr:rowOff>
                  </from>
                  <to>
                    <xdr:col>28</xdr:col>
                    <xdr:colOff>7620</xdr:colOff>
                    <xdr:row>49</xdr:row>
                    <xdr:rowOff>190500</xdr:rowOff>
                  </to>
                </anchor>
              </controlPr>
            </control>
          </mc:Choice>
        </mc:AlternateContent>
        <mc:AlternateContent xmlns:mc="http://schemas.openxmlformats.org/markup-compatibility/2006">
          <mc:Choice Requires="x14">
            <control shapeId="1170" r:id="rId32" name="Check Box 146">
              <controlPr defaultSize="0" autoFill="0" autoLine="0" autoPict="0">
                <anchor moveWithCells="1">
                  <from>
                    <xdr:col>30</xdr:col>
                    <xdr:colOff>152400</xdr:colOff>
                    <xdr:row>49</xdr:row>
                    <xdr:rowOff>45720</xdr:rowOff>
                  </from>
                  <to>
                    <xdr:col>32</xdr:col>
                    <xdr:colOff>7620</xdr:colOff>
                    <xdr:row>49</xdr:row>
                    <xdr:rowOff>190500</xdr:rowOff>
                  </to>
                </anchor>
              </controlPr>
            </control>
          </mc:Choice>
        </mc:AlternateContent>
        <mc:AlternateContent xmlns:mc="http://schemas.openxmlformats.org/markup-compatibility/2006">
          <mc:Choice Requires="x14">
            <control shapeId="1175" r:id="rId33" name="Check Box 151">
              <controlPr defaultSize="0" autoFill="0" autoLine="0" autoPict="0">
                <anchor moveWithCells="1">
                  <from>
                    <xdr:col>10</xdr:col>
                    <xdr:colOff>144780</xdr:colOff>
                    <xdr:row>51</xdr:row>
                    <xdr:rowOff>45720</xdr:rowOff>
                  </from>
                  <to>
                    <xdr:col>12</xdr:col>
                    <xdr:colOff>7620</xdr:colOff>
                    <xdr:row>51</xdr:row>
                    <xdr:rowOff>190500</xdr:rowOff>
                  </to>
                </anchor>
              </controlPr>
            </control>
          </mc:Choice>
        </mc:AlternateContent>
        <mc:AlternateContent xmlns:mc="http://schemas.openxmlformats.org/markup-compatibility/2006">
          <mc:Choice Requires="x14">
            <control shapeId="1176" r:id="rId34" name="Check Box 152">
              <controlPr defaultSize="0" autoFill="0" autoLine="0" autoPict="0">
                <anchor moveWithCells="1">
                  <from>
                    <xdr:col>10</xdr:col>
                    <xdr:colOff>144780</xdr:colOff>
                    <xdr:row>52</xdr:row>
                    <xdr:rowOff>38100</xdr:rowOff>
                  </from>
                  <to>
                    <xdr:col>12</xdr:col>
                    <xdr:colOff>7620</xdr:colOff>
                    <xdr:row>52</xdr:row>
                    <xdr:rowOff>182880</xdr:rowOff>
                  </to>
                </anchor>
              </controlPr>
            </control>
          </mc:Choice>
        </mc:AlternateContent>
        <mc:AlternateContent xmlns:mc="http://schemas.openxmlformats.org/markup-compatibility/2006">
          <mc:Choice Requires="x14">
            <control shapeId="1177" r:id="rId35" name="Check Box 153">
              <controlPr defaultSize="0" autoFill="0" autoLine="0" autoPict="0">
                <anchor moveWithCells="1">
                  <from>
                    <xdr:col>10</xdr:col>
                    <xdr:colOff>144780</xdr:colOff>
                    <xdr:row>53</xdr:row>
                    <xdr:rowOff>38100</xdr:rowOff>
                  </from>
                  <to>
                    <xdr:col>12</xdr:col>
                    <xdr:colOff>7620</xdr:colOff>
                    <xdr:row>53</xdr:row>
                    <xdr:rowOff>182880</xdr:rowOff>
                  </to>
                </anchor>
              </controlPr>
            </control>
          </mc:Choice>
        </mc:AlternateContent>
        <mc:AlternateContent xmlns:mc="http://schemas.openxmlformats.org/markup-compatibility/2006">
          <mc:Choice Requires="x14">
            <control shapeId="1178" r:id="rId36" name="Check Box 154">
              <controlPr defaultSize="0" autoFill="0" autoLine="0" autoPict="0">
                <anchor moveWithCells="1">
                  <from>
                    <xdr:col>15</xdr:col>
                    <xdr:colOff>144780</xdr:colOff>
                    <xdr:row>54</xdr:row>
                    <xdr:rowOff>45720</xdr:rowOff>
                  </from>
                  <to>
                    <xdr:col>17</xdr:col>
                    <xdr:colOff>7620</xdr:colOff>
                    <xdr:row>54</xdr:row>
                    <xdr:rowOff>190500</xdr:rowOff>
                  </to>
                </anchor>
              </controlPr>
            </control>
          </mc:Choice>
        </mc:AlternateContent>
        <mc:AlternateContent xmlns:mc="http://schemas.openxmlformats.org/markup-compatibility/2006">
          <mc:Choice Requires="x14">
            <control shapeId="1179" r:id="rId37" name="Check Box 155">
              <controlPr defaultSize="0" autoFill="0" autoLine="0" autoPict="0">
                <anchor moveWithCells="1">
                  <from>
                    <xdr:col>24</xdr:col>
                    <xdr:colOff>144780</xdr:colOff>
                    <xdr:row>54</xdr:row>
                    <xdr:rowOff>45720</xdr:rowOff>
                  </from>
                  <to>
                    <xdr:col>26</xdr:col>
                    <xdr:colOff>7620</xdr:colOff>
                    <xdr:row>54</xdr:row>
                    <xdr:rowOff>190500</xdr:rowOff>
                  </to>
                </anchor>
              </controlPr>
            </control>
          </mc:Choice>
        </mc:AlternateContent>
        <mc:AlternateContent xmlns:mc="http://schemas.openxmlformats.org/markup-compatibility/2006">
          <mc:Choice Requires="x14">
            <control shapeId="1180" r:id="rId38" name="Check Box 156">
              <controlPr defaultSize="0" autoFill="0" autoLine="0" autoPict="0">
                <anchor moveWithCells="1">
                  <from>
                    <xdr:col>15</xdr:col>
                    <xdr:colOff>144780</xdr:colOff>
                    <xdr:row>55</xdr:row>
                    <xdr:rowOff>45720</xdr:rowOff>
                  </from>
                  <to>
                    <xdr:col>17</xdr:col>
                    <xdr:colOff>7620</xdr:colOff>
                    <xdr:row>55</xdr:row>
                    <xdr:rowOff>190500</xdr:rowOff>
                  </to>
                </anchor>
              </controlPr>
            </control>
          </mc:Choice>
        </mc:AlternateContent>
        <mc:AlternateContent xmlns:mc="http://schemas.openxmlformats.org/markup-compatibility/2006">
          <mc:Choice Requires="x14">
            <control shapeId="1181" r:id="rId39" name="Check Box 157">
              <controlPr defaultSize="0" autoFill="0" autoLine="0" autoPict="0">
                <anchor moveWithCells="1">
                  <from>
                    <xdr:col>15</xdr:col>
                    <xdr:colOff>144780</xdr:colOff>
                    <xdr:row>56</xdr:row>
                    <xdr:rowOff>45720</xdr:rowOff>
                  </from>
                  <to>
                    <xdr:col>17</xdr:col>
                    <xdr:colOff>7620</xdr:colOff>
                    <xdr:row>56</xdr:row>
                    <xdr:rowOff>190500</xdr:rowOff>
                  </to>
                </anchor>
              </controlPr>
            </control>
          </mc:Choice>
        </mc:AlternateContent>
        <mc:AlternateContent xmlns:mc="http://schemas.openxmlformats.org/markup-compatibility/2006">
          <mc:Choice Requires="x14">
            <control shapeId="1182" r:id="rId40" name="Check Box 158">
              <controlPr defaultSize="0" autoFill="0" autoLine="0" autoPict="0">
                <anchor moveWithCells="1">
                  <from>
                    <xdr:col>15</xdr:col>
                    <xdr:colOff>144780</xdr:colOff>
                    <xdr:row>57</xdr:row>
                    <xdr:rowOff>45720</xdr:rowOff>
                  </from>
                  <to>
                    <xdr:col>17</xdr:col>
                    <xdr:colOff>7620</xdr:colOff>
                    <xdr:row>57</xdr:row>
                    <xdr:rowOff>190500</xdr:rowOff>
                  </to>
                </anchor>
              </controlPr>
            </control>
          </mc:Choice>
        </mc:AlternateContent>
        <mc:AlternateContent xmlns:mc="http://schemas.openxmlformats.org/markup-compatibility/2006">
          <mc:Choice Requires="x14">
            <control shapeId="1183" r:id="rId41" name="Check Box 159">
              <controlPr defaultSize="0" autoFill="0" autoLine="0" autoPict="0">
                <anchor moveWithCells="1">
                  <from>
                    <xdr:col>10</xdr:col>
                    <xdr:colOff>144780</xdr:colOff>
                    <xdr:row>69</xdr:row>
                    <xdr:rowOff>38100</xdr:rowOff>
                  </from>
                  <to>
                    <xdr:col>12</xdr:col>
                    <xdr:colOff>7620</xdr:colOff>
                    <xdr:row>69</xdr:row>
                    <xdr:rowOff>182880</xdr:rowOff>
                  </to>
                </anchor>
              </controlPr>
            </control>
          </mc:Choice>
        </mc:AlternateContent>
        <mc:AlternateContent xmlns:mc="http://schemas.openxmlformats.org/markup-compatibility/2006">
          <mc:Choice Requires="x14">
            <control shapeId="1184" r:id="rId42" name="Check Box 160">
              <controlPr defaultSize="0" autoFill="0" autoLine="0" autoPict="0">
                <anchor moveWithCells="1">
                  <from>
                    <xdr:col>10</xdr:col>
                    <xdr:colOff>144780</xdr:colOff>
                    <xdr:row>70</xdr:row>
                    <xdr:rowOff>38100</xdr:rowOff>
                  </from>
                  <to>
                    <xdr:col>12</xdr:col>
                    <xdr:colOff>7620</xdr:colOff>
                    <xdr:row>70</xdr:row>
                    <xdr:rowOff>182880</xdr:rowOff>
                  </to>
                </anchor>
              </controlPr>
            </control>
          </mc:Choice>
        </mc:AlternateContent>
        <mc:AlternateContent xmlns:mc="http://schemas.openxmlformats.org/markup-compatibility/2006">
          <mc:Choice Requires="x14">
            <control shapeId="1185" r:id="rId43" name="Check Box 161">
              <controlPr defaultSize="0" autoFill="0" autoLine="0" autoPict="0">
                <anchor moveWithCells="1">
                  <from>
                    <xdr:col>10</xdr:col>
                    <xdr:colOff>144780</xdr:colOff>
                    <xdr:row>71</xdr:row>
                    <xdr:rowOff>45720</xdr:rowOff>
                  </from>
                  <to>
                    <xdr:col>12</xdr:col>
                    <xdr:colOff>7620</xdr:colOff>
                    <xdr:row>71</xdr:row>
                    <xdr:rowOff>190500</xdr:rowOff>
                  </to>
                </anchor>
              </controlPr>
            </control>
          </mc:Choice>
        </mc:AlternateContent>
        <mc:AlternateContent xmlns:mc="http://schemas.openxmlformats.org/markup-compatibility/2006">
          <mc:Choice Requires="x14">
            <control shapeId="1186" r:id="rId44" name="Check Box 162">
              <controlPr defaultSize="0" autoFill="0" autoLine="0" autoPict="0">
                <anchor moveWithCells="1">
                  <from>
                    <xdr:col>10</xdr:col>
                    <xdr:colOff>144780</xdr:colOff>
                    <xdr:row>72</xdr:row>
                    <xdr:rowOff>38100</xdr:rowOff>
                  </from>
                  <to>
                    <xdr:col>12</xdr:col>
                    <xdr:colOff>7620</xdr:colOff>
                    <xdr:row>72</xdr:row>
                    <xdr:rowOff>182880</xdr:rowOff>
                  </to>
                </anchor>
              </controlPr>
            </control>
          </mc:Choice>
        </mc:AlternateContent>
        <mc:AlternateContent xmlns:mc="http://schemas.openxmlformats.org/markup-compatibility/2006">
          <mc:Choice Requires="x14">
            <control shapeId="1187" r:id="rId45" name="Check Box 163">
              <controlPr defaultSize="0" autoFill="0" autoLine="0" autoPict="0">
                <anchor moveWithCells="1">
                  <from>
                    <xdr:col>21</xdr:col>
                    <xdr:colOff>144780</xdr:colOff>
                    <xdr:row>69</xdr:row>
                    <xdr:rowOff>38100</xdr:rowOff>
                  </from>
                  <to>
                    <xdr:col>23</xdr:col>
                    <xdr:colOff>7620</xdr:colOff>
                    <xdr:row>69</xdr:row>
                    <xdr:rowOff>182880</xdr:rowOff>
                  </to>
                </anchor>
              </controlPr>
            </control>
          </mc:Choice>
        </mc:AlternateContent>
        <mc:AlternateContent xmlns:mc="http://schemas.openxmlformats.org/markup-compatibility/2006">
          <mc:Choice Requires="x14">
            <control shapeId="1188" r:id="rId46" name="Check Box 164">
              <controlPr defaultSize="0" autoFill="0" autoLine="0" autoPict="0">
                <anchor moveWithCells="1">
                  <from>
                    <xdr:col>30</xdr:col>
                    <xdr:colOff>144780</xdr:colOff>
                    <xdr:row>69</xdr:row>
                    <xdr:rowOff>38100</xdr:rowOff>
                  </from>
                  <to>
                    <xdr:col>32</xdr:col>
                    <xdr:colOff>7620</xdr:colOff>
                    <xdr:row>69</xdr:row>
                    <xdr:rowOff>182880</xdr:rowOff>
                  </to>
                </anchor>
              </controlPr>
            </control>
          </mc:Choice>
        </mc:AlternateContent>
        <mc:AlternateContent xmlns:mc="http://schemas.openxmlformats.org/markup-compatibility/2006">
          <mc:Choice Requires="x14">
            <control shapeId="1189" r:id="rId47" name="Check Box 165">
              <controlPr defaultSize="0" autoFill="0" autoLine="0" autoPict="0">
                <anchor moveWithCells="1">
                  <from>
                    <xdr:col>10</xdr:col>
                    <xdr:colOff>144780</xdr:colOff>
                    <xdr:row>73</xdr:row>
                    <xdr:rowOff>38100</xdr:rowOff>
                  </from>
                  <to>
                    <xdr:col>12</xdr:col>
                    <xdr:colOff>7620</xdr:colOff>
                    <xdr:row>73</xdr:row>
                    <xdr:rowOff>182880</xdr:rowOff>
                  </to>
                </anchor>
              </controlPr>
            </control>
          </mc:Choice>
        </mc:AlternateContent>
        <mc:AlternateContent xmlns:mc="http://schemas.openxmlformats.org/markup-compatibility/2006">
          <mc:Choice Requires="x14">
            <control shapeId="1190" r:id="rId48" name="Check Box 166">
              <controlPr defaultSize="0" autoFill="0" autoLine="0" autoPict="0">
                <anchor moveWithCells="1">
                  <from>
                    <xdr:col>10</xdr:col>
                    <xdr:colOff>144780</xdr:colOff>
                    <xdr:row>74</xdr:row>
                    <xdr:rowOff>38100</xdr:rowOff>
                  </from>
                  <to>
                    <xdr:col>12</xdr:col>
                    <xdr:colOff>7620</xdr:colOff>
                    <xdr:row>74</xdr:row>
                    <xdr:rowOff>182880</xdr:rowOff>
                  </to>
                </anchor>
              </controlPr>
            </control>
          </mc:Choice>
        </mc:AlternateContent>
        <mc:AlternateContent xmlns:mc="http://schemas.openxmlformats.org/markup-compatibility/2006">
          <mc:Choice Requires="x14">
            <control shapeId="1191" r:id="rId49" name="Check Box 167">
              <controlPr defaultSize="0" autoFill="0" autoLine="0" autoPict="0">
                <anchor moveWithCells="1">
                  <from>
                    <xdr:col>10</xdr:col>
                    <xdr:colOff>144780</xdr:colOff>
                    <xdr:row>75</xdr:row>
                    <xdr:rowOff>45720</xdr:rowOff>
                  </from>
                  <to>
                    <xdr:col>12</xdr:col>
                    <xdr:colOff>7620</xdr:colOff>
                    <xdr:row>75</xdr:row>
                    <xdr:rowOff>190500</xdr:rowOff>
                  </to>
                </anchor>
              </controlPr>
            </control>
          </mc:Choice>
        </mc:AlternateContent>
        <mc:AlternateContent xmlns:mc="http://schemas.openxmlformats.org/markup-compatibility/2006">
          <mc:Choice Requires="x14">
            <control shapeId="1192" r:id="rId50" name="Check Box 168">
              <controlPr defaultSize="0" autoFill="0" autoLine="0" autoPict="0">
                <anchor moveWithCells="1">
                  <from>
                    <xdr:col>10</xdr:col>
                    <xdr:colOff>144780</xdr:colOff>
                    <xdr:row>76</xdr:row>
                    <xdr:rowOff>38100</xdr:rowOff>
                  </from>
                  <to>
                    <xdr:col>12</xdr:col>
                    <xdr:colOff>7620</xdr:colOff>
                    <xdr:row>76</xdr:row>
                    <xdr:rowOff>182880</xdr:rowOff>
                  </to>
                </anchor>
              </controlPr>
            </control>
          </mc:Choice>
        </mc:AlternateContent>
        <mc:AlternateContent xmlns:mc="http://schemas.openxmlformats.org/markup-compatibility/2006">
          <mc:Choice Requires="x14">
            <control shapeId="1193" r:id="rId51" name="Check Box 169">
              <controlPr defaultSize="0" autoFill="0" autoLine="0" autoPict="0">
                <anchor moveWithCells="1">
                  <from>
                    <xdr:col>21</xdr:col>
                    <xdr:colOff>144780</xdr:colOff>
                    <xdr:row>73</xdr:row>
                    <xdr:rowOff>38100</xdr:rowOff>
                  </from>
                  <to>
                    <xdr:col>23</xdr:col>
                    <xdr:colOff>7620</xdr:colOff>
                    <xdr:row>73</xdr:row>
                    <xdr:rowOff>182880</xdr:rowOff>
                  </to>
                </anchor>
              </controlPr>
            </control>
          </mc:Choice>
        </mc:AlternateContent>
        <mc:AlternateContent xmlns:mc="http://schemas.openxmlformats.org/markup-compatibility/2006">
          <mc:Choice Requires="x14">
            <control shapeId="1194" r:id="rId52" name="Check Box 170">
              <controlPr defaultSize="0" autoFill="0" autoLine="0" autoPict="0">
                <anchor moveWithCells="1">
                  <from>
                    <xdr:col>29</xdr:col>
                    <xdr:colOff>144780</xdr:colOff>
                    <xdr:row>73</xdr:row>
                    <xdr:rowOff>38100</xdr:rowOff>
                  </from>
                  <to>
                    <xdr:col>31</xdr:col>
                    <xdr:colOff>7620</xdr:colOff>
                    <xdr:row>73</xdr:row>
                    <xdr:rowOff>182880</xdr:rowOff>
                  </to>
                </anchor>
              </controlPr>
            </control>
          </mc:Choice>
        </mc:AlternateContent>
        <mc:AlternateContent xmlns:mc="http://schemas.openxmlformats.org/markup-compatibility/2006">
          <mc:Choice Requires="x14">
            <control shapeId="1195" r:id="rId53" name="Check Box 171">
              <controlPr defaultSize="0" autoFill="0" autoLine="0" autoPict="0">
                <anchor moveWithCells="1">
                  <from>
                    <xdr:col>21</xdr:col>
                    <xdr:colOff>144780</xdr:colOff>
                    <xdr:row>77</xdr:row>
                    <xdr:rowOff>38100</xdr:rowOff>
                  </from>
                  <to>
                    <xdr:col>23</xdr:col>
                    <xdr:colOff>7620</xdr:colOff>
                    <xdr:row>77</xdr:row>
                    <xdr:rowOff>182880</xdr:rowOff>
                  </to>
                </anchor>
              </controlPr>
            </control>
          </mc:Choice>
        </mc:AlternateContent>
        <mc:AlternateContent xmlns:mc="http://schemas.openxmlformats.org/markup-compatibility/2006">
          <mc:Choice Requires="x14">
            <control shapeId="1196" r:id="rId54" name="Check Box 172">
              <controlPr defaultSize="0" autoFill="0" autoLine="0" autoPict="0">
                <anchor moveWithCells="1">
                  <from>
                    <xdr:col>10</xdr:col>
                    <xdr:colOff>144780</xdr:colOff>
                    <xdr:row>77</xdr:row>
                    <xdr:rowOff>38100</xdr:rowOff>
                  </from>
                  <to>
                    <xdr:col>12</xdr:col>
                    <xdr:colOff>7620</xdr:colOff>
                    <xdr:row>77</xdr:row>
                    <xdr:rowOff>182880</xdr:rowOff>
                  </to>
                </anchor>
              </controlPr>
            </control>
          </mc:Choice>
        </mc:AlternateContent>
        <mc:AlternateContent xmlns:mc="http://schemas.openxmlformats.org/markup-compatibility/2006">
          <mc:Choice Requires="x14">
            <control shapeId="1197" r:id="rId55" name="Check Box 173">
              <controlPr defaultSize="0" autoFill="0" autoLine="0" autoPict="0">
                <anchor moveWithCells="1">
                  <from>
                    <xdr:col>10</xdr:col>
                    <xdr:colOff>144780</xdr:colOff>
                    <xdr:row>78</xdr:row>
                    <xdr:rowOff>38100</xdr:rowOff>
                  </from>
                  <to>
                    <xdr:col>12</xdr:col>
                    <xdr:colOff>7620</xdr:colOff>
                    <xdr:row>78</xdr:row>
                    <xdr:rowOff>182880</xdr:rowOff>
                  </to>
                </anchor>
              </controlPr>
            </control>
          </mc:Choice>
        </mc:AlternateContent>
        <mc:AlternateContent xmlns:mc="http://schemas.openxmlformats.org/markup-compatibility/2006">
          <mc:Choice Requires="x14">
            <control shapeId="1198" r:id="rId56" name="Check Box 174">
              <controlPr defaultSize="0" autoFill="0" autoLine="0" autoPict="0">
                <anchor moveWithCells="1">
                  <from>
                    <xdr:col>10</xdr:col>
                    <xdr:colOff>144780</xdr:colOff>
                    <xdr:row>79</xdr:row>
                    <xdr:rowOff>45720</xdr:rowOff>
                  </from>
                  <to>
                    <xdr:col>12</xdr:col>
                    <xdr:colOff>7620</xdr:colOff>
                    <xdr:row>79</xdr:row>
                    <xdr:rowOff>190500</xdr:rowOff>
                  </to>
                </anchor>
              </controlPr>
            </control>
          </mc:Choice>
        </mc:AlternateContent>
        <mc:AlternateContent xmlns:mc="http://schemas.openxmlformats.org/markup-compatibility/2006">
          <mc:Choice Requires="x14">
            <control shapeId="1199" r:id="rId57" name="Check Box 175">
              <controlPr defaultSize="0" autoFill="0" autoLine="0" autoPict="0">
                <anchor moveWithCells="1">
                  <from>
                    <xdr:col>10</xdr:col>
                    <xdr:colOff>144780</xdr:colOff>
                    <xdr:row>80</xdr:row>
                    <xdr:rowOff>38100</xdr:rowOff>
                  </from>
                  <to>
                    <xdr:col>12</xdr:col>
                    <xdr:colOff>7620</xdr:colOff>
                    <xdr:row>80</xdr:row>
                    <xdr:rowOff>182880</xdr:rowOff>
                  </to>
                </anchor>
              </controlPr>
            </control>
          </mc:Choice>
        </mc:AlternateContent>
        <mc:AlternateContent xmlns:mc="http://schemas.openxmlformats.org/markup-compatibility/2006">
          <mc:Choice Requires="x14">
            <control shapeId="1200" r:id="rId58" name="Check Box 176">
              <controlPr defaultSize="0" autoFill="0" autoLine="0" autoPict="0">
                <anchor moveWithCells="1">
                  <from>
                    <xdr:col>30</xdr:col>
                    <xdr:colOff>144780</xdr:colOff>
                    <xdr:row>77</xdr:row>
                    <xdr:rowOff>38100</xdr:rowOff>
                  </from>
                  <to>
                    <xdr:col>32</xdr:col>
                    <xdr:colOff>7620</xdr:colOff>
                    <xdr:row>77</xdr:row>
                    <xdr:rowOff>182880</xdr:rowOff>
                  </to>
                </anchor>
              </controlPr>
            </control>
          </mc:Choice>
        </mc:AlternateContent>
        <mc:AlternateContent xmlns:mc="http://schemas.openxmlformats.org/markup-compatibility/2006">
          <mc:Choice Requires="x14">
            <control shapeId="1201" r:id="rId59" name="Check Box 177">
              <controlPr defaultSize="0" autoFill="0" autoLine="0" autoPict="0">
                <anchor moveWithCells="1">
                  <from>
                    <xdr:col>10</xdr:col>
                    <xdr:colOff>144780</xdr:colOff>
                    <xdr:row>81</xdr:row>
                    <xdr:rowOff>38100</xdr:rowOff>
                  </from>
                  <to>
                    <xdr:col>12</xdr:col>
                    <xdr:colOff>7620</xdr:colOff>
                    <xdr:row>81</xdr:row>
                    <xdr:rowOff>182880</xdr:rowOff>
                  </to>
                </anchor>
              </controlPr>
            </control>
          </mc:Choice>
        </mc:AlternateContent>
        <mc:AlternateContent xmlns:mc="http://schemas.openxmlformats.org/markup-compatibility/2006">
          <mc:Choice Requires="x14">
            <control shapeId="1202" r:id="rId60" name="Check Box 178">
              <controlPr defaultSize="0" autoFill="0" autoLine="0" autoPict="0">
                <anchor moveWithCells="1">
                  <from>
                    <xdr:col>10</xdr:col>
                    <xdr:colOff>144780</xdr:colOff>
                    <xdr:row>83</xdr:row>
                    <xdr:rowOff>38100</xdr:rowOff>
                  </from>
                  <to>
                    <xdr:col>12</xdr:col>
                    <xdr:colOff>7620</xdr:colOff>
                    <xdr:row>83</xdr:row>
                    <xdr:rowOff>182880</xdr:rowOff>
                  </to>
                </anchor>
              </controlPr>
            </control>
          </mc:Choice>
        </mc:AlternateContent>
        <mc:AlternateContent xmlns:mc="http://schemas.openxmlformats.org/markup-compatibility/2006">
          <mc:Choice Requires="x14">
            <control shapeId="1203" r:id="rId61" name="Check Box 179">
              <controlPr defaultSize="0" autoFill="0" autoLine="0" autoPict="0">
                <anchor moveWithCells="1">
                  <from>
                    <xdr:col>21</xdr:col>
                    <xdr:colOff>144780</xdr:colOff>
                    <xdr:row>82</xdr:row>
                    <xdr:rowOff>38100</xdr:rowOff>
                  </from>
                  <to>
                    <xdr:col>23</xdr:col>
                    <xdr:colOff>7620</xdr:colOff>
                    <xdr:row>82</xdr:row>
                    <xdr:rowOff>182880</xdr:rowOff>
                  </to>
                </anchor>
              </controlPr>
            </control>
          </mc:Choice>
        </mc:AlternateContent>
        <mc:AlternateContent xmlns:mc="http://schemas.openxmlformats.org/markup-compatibility/2006">
          <mc:Choice Requires="x14">
            <control shapeId="1204" r:id="rId62" name="Check Box 180">
              <controlPr defaultSize="0" autoFill="0" autoLine="0" autoPict="0">
                <anchor moveWithCells="1">
                  <from>
                    <xdr:col>25</xdr:col>
                    <xdr:colOff>144780</xdr:colOff>
                    <xdr:row>82</xdr:row>
                    <xdr:rowOff>38100</xdr:rowOff>
                  </from>
                  <to>
                    <xdr:col>27</xdr:col>
                    <xdr:colOff>7620</xdr:colOff>
                    <xdr:row>82</xdr:row>
                    <xdr:rowOff>182880</xdr:rowOff>
                  </to>
                </anchor>
              </controlPr>
            </control>
          </mc:Choice>
        </mc:AlternateContent>
        <mc:AlternateContent xmlns:mc="http://schemas.openxmlformats.org/markup-compatibility/2006">
          <mc:Choice Requires="x14">
            <control shapeId="1205" r:id="rId63" name="Check Box 181">
              <controlPr defaultSize="0" autoFill="0" autoLine="0" autoPict="0">
                <anchor moveWithCells="1">
                  <from>
                    <xdr:col>31</xdr:col>
                    <xdr:colOff>7620</xdr:colOff>
                    <xdr:row>82</xdr:row>
                    <xdr:rowOff>38100</xdr:rowOff>
                  </from>
                  <to>
                    <xdr:col>32</xdr:col>
                    <xdr:colOff>60960</xdr:colOff>
                    <xdr:row>82</xdr:row>
                    <xdr:rowOff>182880</xdr:rowOff>
                  </to>
                </anchor>
              </controlPr>
            </control>
          </mc:Choice>
        </mc:AlternateContent>
        <mc:AlternateContent xmlns:mc="http://schemas.openxmlformats.org/markup-compatibility/2006">
          <mc:Choice Requires="x14">
            <control shapeId="1206" r:id="rId64" name="Check Box 182">
              <controlPr defaultSize="0" autoFill="0" autoLine="0" autoPict="0">
                <anchor moveWithCells="1">
                  <from>
                    <xdr:col>34</xdr:col>
                    <xdr:colOff>144780</xdr:colOff>
                    <xdr:row>82</xdr:row>
                    <xdr:rowOff>38100</xdr:rowOff>
                  </from>
                  <to>
                    <xdr:col>36</xdr:col>
                    <xdr:colOff>7620</xdr:colOff>
                    <xdr:row>82</xdr:row>
                    <xdr:rowOff>182880</xdr:rowOff>
                  </to>
                </anchor>
              </controlPr>
            </control>
          </mc:Choice>
        </mc:AlternateContent>
        <mc:AlternateContent xmlns:mc="http://schemas.openxmlformats.org/markup-compatibility/2006">
          <mc:Choice Requires="x14">
            <control shapeId="1207" r:id="rId65" name="Check Box 183">
              <controlPr defaultSize="0" autoFill="0" autoLine="0" autoPict="0">
                <anchor moveWithCells="1">
                  <from>
                    <xdr:col>14</xdr:col>
                    <xdr:colOff>144780</xdr:colOff>
                    <xdr:row>84</xdr:row>
                    <xdr:rowOff>38100</xdr:rowOff>
                  </from>
                  <to>
                    <xdr:col>16</xdr:col>
                    <xdr:colOff>7620</xdr:colOff>
                    <xdr:row>84</xdr:row>
                    <xdr:rowOff>182880</xdr:rowOff>
                  </to>
                </anchor>
              </controlPr>
            </control>
          </mc:Choice>
        </mc:AlternateContent>
        <mc:AlternateContent xmlns:mc="http://schemas.openxmlformats.org/markup-compatibility/2006">
          <mc:Choice Requires="x14">
            <control shapeId="1208" r:id="rId66" name="Check Box 184">
              <controlPr defaultSize="0" autoFill="0" autoLine="0" autoPict="0">
                <anchor moveWithCells="1">
                  <from>
                    <xdr:col>17</xdr:col>
                    <xdr:colOff>144780</xdr:colOff>
                    <xdr:row>84</xdr:row>
                    <xdr:rowOff>38100</xdr:rowOff>
                  </from>
                  <to>
                    <xdr:col>19</xdr:col>
                    <xdr:colOff>7620</xdr:colOff>
                    <xdr:row>84</xdr:row>
                    <xdr:rowOff>182880</xdr:rowOff>
                  </to>
                </anchor>
              </controlPr>
            </control>
          </mc:Choice>
        </mc:AlternateContent>
        <mc:AlternateContent xmlns:mc="http://schemas.openxmlformats.org/markup-compatibility/2006">
          <mc:Choice Requires="x14">
            <control shapeId="1209" r:id="rId67" name="Check Box 185">
              <controlPr defaultSize="0" autoFill="0" autoLine="0" autoPict="0">
                <anchor moveWithCells="1">
                  <from>
                    <xdr:col>20</xdr:col>
                    <xdr:colOff>144780</xdr:colOff>
                    <xdr:row>84</xdr:row>
                    <xdr:rowOff>38100</xdr:rowOff>
                  </from>
                  <to>
                    <xdr:col>22</xdr:col>
                    <xdr:colOff>7620</xdr:colOff>
                    <xdr:row>84</xdr:row>
                    <xdr:rowOff>182880</xdr:rowOff>
                  </to>
                </anchor>
              </controlPr>
            </control>
          </mc:Choice>
        </mc:AlternateContent>
        <mc:AlternateContent xmlns:mc="http://schemas.openxmlformats.org/markup-compatibility/2006">
          <mc:Choice Requires="x14">
            <control shapeId="1210" r:id="rId68" name="Check Box 186">
              <controlPr defaultSize="0" autoFill="0" autoLine="0" autoPict="0">
                <anchor moveWithCells="1">
                  <from>
                    <xdr:col>26</xdr:col>
                    <xdr:colOff>7620</xdr:colOff>
                    <xdr:row>84</xdr:row>
                    <xdr:rowOff>38100</xdr:rowOff>
                  </from>
                  <to>
                    <xdr:col>27</xdr:col>
                    <xdr:colOff>60960</xdr:colOff>
                    <xdr:row>84</xdr:row>
                    <xdr:rowOff>182880</xdr:rowOff>
                  </to>
                </anchor>
              </controlPr>
            </control>
          </mc:Choice>
        </mc:AlternateContent>
        <mc:AlternateContent xmlns:mc="http://schemas.openxmlformats.org/markup-compatibility/2006">
          <mc:Choice Requires="x14">
            <control shapeId="1211" r:id="rId69" name="Check Box 187">
              <controlPr defaultSize="0" autoFill="0" autoLine="0" autoPict="0">
                <anchor moveWithCells="1">
                  <from>
                    <xdr:col>14</xdr:col>
                    <xdr:colOff>144780</xdr:colOff>
                    <xdr:row>86</xdr:row>
                    <xdr:rowOff>38100</xdr:rowOff>
                  </from>
                  <to>
                    <xdr:col>16</xdr:col>
                    <xdr:colOff>7620</xdr:colOff>
                    <xdr:row>86</xdr:row>
                    <xdr:rowOff>182880</xdr:rowOff>
                  </to>
                </anchor>
              </controlPr>
            </control>
          </mc:Choice>
        </mc:AlternateContent>
        <mc:AlternateContent xmlns:mc="http://schemas.openxmlformats.org/markup-compatibility/2006">
          <mc:Choice Requires="x14">
            <control shapeId="1212" r:id="rId70" name="Check Box 188">
              <controlPr defaultSize="0" autoFill="0" autoLine="0" autoPict="0">
                <anchor moveWithCells="1">
                  <from>
                    <xdr:col>18</xdr:col>
                    <xdr:colOff>7620</xdr:colOff>
                    <xdr:row>86</xdr:row>
                    <xdr:rowOff>38100</xdr:rowOff>
                  </from>
                  <to>
                    <xdr:col>19</xdr:col>
                    <xdr:colOff>60960</xdr:colOff>
                    <xdr:row>86</xdr:row>
                    <xdr:rowOff>182880</xdr:rowOff>
                  </to>
                </anchor>
              </controlPr>
            </control>
          </mc:Choice>
        </mc:AlternateContent>
        <mc:AlternateContent xmlns:mc="http://schemas.openxmlformats.org/markup-compatibility/2006">
          <mc:Choice Requires="x14">
            <control shapeId="1213" r:id="rId71" name="Check Box 189">
              <controlPr defaultSize="0" autoFill="0" autoLine="0" autoPict="0">
                <anchor moveWithCells="1">
                  <from>
                    <xdr:col>23</xdr:col>
                    <xdr:colOff>60960</xdr:colOff>
                    <xdr:row>87</xdr:row>
                    <xdr:rowOff>38100</xdr:rowOff>
                  </from>
                  <to>
                    <xdr:col>24</xdr:col>
                    <xdr:colOff>106680</xdr:colOff>
                    <xdr:row>87</xdr:row>
                    <xdr:rowOff>182880</xdr:rowOff>
                  </to>
                </anchor>
              </controlPr>
            </control>
          </mc:Choice>
        </mc:AlternateContent>
        <mc:AlternateContent xmlns:mc="http://schemas.openxmlformats.org/markup-compatibility/2006">
          <mc:Choice Requires="x14">
            <control shapeId="1214" r:id="rId72" name="Check Box 190">
              <controlPr defaultSize="0" autoFill="0" autoLine="0" autoPict="0">
                <anchor moveWithCells="1">
                  <from>
                    <xdr:col>23</xdr:col>
                    <xdr:colOff>60960</xdr:colOff>
                    <xdr:row>88</xdr:row>
                    <xdr:rowOff>38100</xdr:rowOff>
                  </from>
                  <to>
                    <xdr:col>24</xdr:col>
                    <xdr:colOff>106680</xdr:colOff>
                    <xdr:row>88</xdr:row>
                    <xdr:rowOff>182880</xdr:rowOff>
                  </to>
                </anchor>
              </controlPr>
            </control>
          </mc:Choice>
        </mc:AlternateContent>
        <mc:AlternateContent xmlns:mc="http://schemas.openxmlformats.org/markup-compatibility/2006">
          <mc:Choice Requires="x14">
            <control shapeId="1215" r:id="rId73" name="Check Box 191">
              <controlPr defaultSize="0" autoFill="0" autoLine="0" autoPict="0">
                <anchor moveWithCells="1">
                  <from>
                    <xdr:col>28</xdr:col>
                    <xdr:colOff>45720</xdr:colOff>
                    <xdr:row>87</xdr:row>
                    <xdr:rowOff>38100</xdr:rowOff>
                  </from>
                  <to>
                    <xdr:col>29</xdr:col>
                    <xdr:colOff>83820</xdr:colOff>
                    <xdr:row>87</xdr:row>
                    <xdr:rowOff>182880</xdr:rowOff>
                  </to>
                </anchor>
              </controlPr>
            </control>
          </mc:Choice>
        </mc:AlternateContent>
        <mc:AlternateContent xmlns:mc="http://schemas.openxmlformats.org/markup-compatibility/2006">
          <mc:Choice Requires="x14">
            <control shapeId="1216" r:id="rId74" name="Check Box 192">
              <controlPr defaultSize="0" autoFill="0" autoLine="0" autoPict="0">
                <anchor moveWithCells="1">
                  <from>
                    <xdr:col>33</xdr:col>
                    <xdr:colOff>45720</xdr:colOff>
                    <xdr:row>87</xdr:row>
                    <xdr:rowOff>38100</xdr:rowOff>
                  </from>
                  <to>
                    <xdr:col>34</xdr:col>
                    <xdr:colOff>83820</xdr:colOff>
                    <xdr:row>87</xdr:row>
                    <xdr:rowOff>182880</xdr:rowOff>
                  </to>
                </anchor>
              </controlPr>
            </control>
          </mc:Choice>
        </mc:AlternateContent>
        <mc:AlternateContent xmlns:mc="http://schemas.openxmlformats.org/markup-compatibility/2006">
          <mc:Choice Requires="x14">
            <control shapeId="1217" r:id="rId75" name="Check Box 193">
              <controlPr defaultSize="0" autoFill="0" autoLine="0" autoPict="0">
                <anchor moveWithCells="1">
                  <from>
                    <xdr:col>33</xdr:col>
                    <xdr:colOff>45720</xdr:colOff>
                    <xdr:row>88</xdr:row>
                    <xdr:rowOff>38100</xdr:rowOff>
                  </from>
                  <to>
                    <xdr:col>34</xdr:col>
                    <xdr:colOff>83820</xdr:colOff>
                    <xdr:row>88</xdr:row>
                    <xdr:rowOff>182880</xdr:rowOff>
                  </to>
                </anchor>
              </controlPr>
            </control>
          </mc:Choice>
        </mc:AlternateContent>
        <mc:AlternateContent xmlns:mc="http://schemas.openxmlformats.org/markup-compatibility/2006">
          <mc:Choice Requires="x14">
            <control shapeId="1218" r:id="rId76" name="Check Box 194">
              <controlPr defaultSize="0" autoFill="0" autoLine="0" autoPict="0">
                <anchor moveWithCells="1">
                  <from>
                    <xdr:col>23</xdr:col>
                    <xdr:colOff>60960</xdr:colOff>
                    <xdr:row>89</xdr:row>
                    <xdr:rowOff>38100</xdr:rowOff>
                  </from>
                  <to>
                    <xdr:col>24</xdr:col>
                    <xdr:colOff>106680</xdr:colOff>
                    <xdr:row>89</xdr:row>
                    <xdr:rowOff>182880</xdr:rowOff>
                  </to>
                </anchor>
              </controlPr>
            </control>
          </mc:Choice>
        </mc:AlternateContent>
        <mc:AlternateContent xmlns:mc="http://schemas.openxmlformats.org/markup-compatibility/2006">
          <mc:Choice Requires="x14">
            <control shapeId="1219" r:id="rId77" name="Check Box 195">
              <controlPr defaultSize="0" autoFill="0" autoLine="0" autoPict="0">
                <anchor moveWithCells="1">
                  <from>
                    <xdr:col>15</xdr:col>
                    <xdr:colOff>144780</xdr:colOff>
                    <xdr:row>90</xdr:row>
                    <xdr:rowOff>38100</xdr:rowOff>
                  </from>
                  <to>
                    <xdr:col>17</xdr:col>
                    <xdr:colOff>7620</xdr:colOff>
                    <xdr:row>90</xdr:row>
                    <xdr:rowOff>182880</xdr:rowOff>
                  </to>
                </anchor>
              </controlPr>
            </control>
          </mc:Choice>
        </mc:AlternateContent>
        <mc:AlternateContent xmlns:mc="http://schemas.openxmlformats.org/markup-compatibility/2006">
          <mc:Choice Requires="x14">
            <control shapeId="1220" r:id="rId78" name="Check Box 196">
              <controlPr defaultSize="0" autoFill="0" autoLine="0" autoPict="0">
                <anchor moveWithCells="1">
                  <from>
                    <xdr:col>19</xdr:col>
                    <xdr:colOff>7620</xdr:colOff>
                    <xdr:row>90</xdr:row>
                    <xdr:rowOff>38100</xdr:rowOff>
                  </from>
                  <to>
                    <xdr:col>20</xdr:col>
                    <xdr:colOff>60960</xdr:colOff>
                    <xdr:row>90</xdr:row>
                    <xdr:rowOff>182880</xdr:rowOff>
                  </to>
                </anchor>
              </controlPr>
            </control>
          </mc:Choice>
        </mc:AlternateContent>
        <mc:AlternateContent xmlns:mc="http://schemas.openxmlformats.org/markup-compatibility/2006">
          <mc:Choice Requires="x14">
            <control shapeId="1221" r:id="rId79" name="Check Box 197">
              <controlPr defaultSize="0" autoFill="0" autoLine="0" autoPict="0">
                <anchor moveWithCells="1">
                  <from>
                    <xdr:col>31</xdr:col>
                    <xdr:colOff>144780</xdr:colOff>
                    <xdr:row>90</xdr:row>
                    <xdr:rowOff>38100</xdr:rowOff>
                  </from>
                  <to>
                    <xdr:col>33</xdr:col>
                    <xdr:colOff>7620</xdr:colOff>
                    <xdr:row>90</xdr:row>
                    <xdr:rowOff>182880</xdr:rowOff>
                  </to>
                </anchor>
              </controlPr>
            </control>
          </mc:Choice>
        </mc:AlternateContent>
        <mc:AlternateContent xmlns:mc="http://schemas.openxmlformats.org/markup-compatibility/2006">
          <mc:Choice Requires="x14">
            <control shapeId="1222" r:id="rId80" name="Check Box 198">
              <controlPr defaultSize="0" autoFill="0" autoLine="0" autoPict="0">
                <anchor moveWithCells="1">
                  <from>
                    <xdr:col>35</xdr:col>
                    <xdr:colOff>7620</xdr:colOff>
                    <xdr:row>90</xdr:row>
                    <xdr:rowOff>38100</xdr:rowOff>
                  </from>
                  <to>
                    <xdr:col>36</xdr:col>
                    <xdr:colOff>60960</xdr:colOff>
                    <xdr:row>90</xdr:row>
                    <xdr:rowOff>182880</xdr:rowOff>
                  </to>
                </anchor>
              </controlPr>
            </control>
          </mc:Choice>
        </mc:AlternateContent>
        <mc:AlternateContent xmlns:mc="http://schemas.openxmlformats.org/markup-compatibility/2006">
          <mc:Choice Requires="x14">
            <control shapeId="1223" r:id="rId81" name="Check Box 199">
              <controlPr defaultSize="0" autoFill="0" autoLine="0" autoPict="0">
                <anchor moveWithCells="1">
                  <from>
                    <xdr:col>12</xdr:col>
                    <xdr:colOff>144780</xdr:colOff>
                    <xdr:row>96</xdr:row>
                    <xdr:rowOff>38100</xdr:rowOff>
                  </from>
                  <to>
                    <xdr:col>14</xdr:col>
                    <xdr:colOff>7620</xdr:colOff>
                    <xdr:row>96</xdr:row>
                    <xdr:rowOff>182880</xdr:rowOff>
                  </to>
                </anchor>
              </controlPr>
            </control>
          </mc:Choice>
        </mc:AlternateContent>
        <mc:AlternateContent xmlns:mc="http://schemas.openxmlformats.org/markup-compatibility/2006">
          <mc:Choice Requires="x14">
            <control shapeId="1224" r:id="rId82" name="Check Box 200">
              <controlPr defaultSize="0" autoFill="0" autoLine="0" autoPict="0">
                <anchor moveWithCells="1">
                  <from>
                    <xdr:col>16</xdr:col>
                    <xdr:colOff>7620</xdr:colOff>
                    <xdr:row>96</xdr:row>
                    <xdr:rowOff>38100</xdr:rowOff>
                  </from>
                  <to>
                    <xdr:col>17</xdr:col>
                    <xdr:colOff>60960</xdr:colOff>
                    <xdr:row>96</xdr:row>
                    <xdr:rowOff>182880</xdr:rowOff>
                  </to>
                </anchor>
              </controlPr>
            </control>
          </mc:Choice>
        </mc:AlternateContent>
        <mc:AlternateContent xmlns:mc="http://schemas.openxmlformats.org/markup-compatibility/2006">
          <mc:Choice Requires="x14">
            <control shapeId="1225" r:id="rId83" name="Check Box 201">
              <controlPr defaultSize="0" autoFill="0" autoLine="0" autoPict="0">
                <anchor moveWithCells="1">
                  <from>
                    <xdr:col>12</xdr:col>
                    <xdr:colOff>144780</xdr:colOff>
                    <xdr:row>97</xdr:row>
                    <xdr:rowOff>38100</xdr:rowOff>
                  </from>
                  <to>
                    <xdr:col>14</xdr:col>
                    <xdr:colOff>7620</xdr:colOff>
                    <xdr:row>97</xdr:row>
                    <xdr:rowOff>182880</xdr:rowOff>
                  </to>
                </anchor>
              </controlPr>
            </control>
          </mc:Choice>
        </mc:AlternateContent>
        <mc:AlternateContent xmlns:mc="http://schemas.openxmlformats.org/markup-compatibility/2006">
          <mc:Choice Requires="x14">
            <control shapeId="1226" r:id="rId84" name="Check Box 202">
              <controlPr defaultSize="0" autoFill="0" autoLine="0" autoPict="0">
                <anchor moveWithCells="1">
                  <from>
                    <xdr:col>16</xdr:col>
                    <xdr:colOff>7620</xdr:colOff>
                    <xdr:row>97</xdr:row>
                    <xdr:rowOff>38100</xdr:rowOff>
                  </from>
                  <to>
                    <xdr:col>17</xdr:col>
                    <xdr:colOff>60960</xdr:colOff>
                    <xdr:row>97</xdr:row>
                    <xdr:rowOff>182880</xdr:rowOff>
                  </to>
                </anchor>
              </controlPr>
            </control>
          </mc:Choice>
        </mc:AlternateContent>
        <mc:AlternateContent xmlns:mc="http://schemas.openxmlformats.org/markup-compatibility/2006">
          <mc:Choice Requires="x14">
            <control shapeId="1227" r:id="rId85" name="Check Box 203">
              <controlPr defaultSize="0" autoFill="0" autoLine="0" autoPict="0">
                <anchor moveWithCells="1">
                  <from>
                    <xdr:col>12</xdr:col>
                    <xdr:colOff>144780</xdr:colOff>
                    <xdr:row>98</xdr:row>
                    <xdr:rowOff>38100</xdr:rowOff>
                  </from>
                  <to>
                    <xdr:col>14</xdr:col>
                    <xdr:colOff>7620</xdr:colOff>
                    <xdr:row>98</xdr:row>
                    <xdr:rowOff>182880</xdr:rowOff>
                  </to>
                </anchor>
              </controlPr>
            </control>
          </mc:Choice>
        </mc:AlternateContent>
        <mc:AlternateContent xmlns:mc="http://schemas.openxmlformats.org/markup-compatibility/2006">
          <mc:Choice Requires="x14">
            <control shapeId="1228" r:id="rId86" name="Check Box 204">
              <controlPr defaultSize="0" autoFill="0" autoLine="0" autoPict="0">
                <anchor moveWithCells="1">
                  <from>
                    <xdr:col>16</xdr:col>
                    <xdr:colOff>7620</xdr:colOff>
                    <xdr:row>98</xdr:row>
                    <xdr:rowOff>38100</xdr:rowOff>
                  </from>
                  <to>
                    <xdr:col>17</xdr:col>
                    <xdr:colOff>60960</xdr:colOff>
                    <xdr:row>98</xdr:row>
                    <xdr:rowOff>182880</xdr:rowOff>
                  </to>
                </anchor>
              </controlPr>
            </control>
          </mc:Choice>
        </mc:AlternateContent>
        <mc:AlternateContent xmlns:mc="http://schemas.openxmlformats.org/markup-compatibility/2006">
          <mc:Choice Requires="x14">
            <control shapeId="1229" r:id="rId87" name="Check Box 205">
              <controlPr defaultSize="0" autoFill="0" autoLine="0" autoPict="0">
                <anchor moveWithCells="1">
                  <from>
                    <xdr:col>12</xdr:col>
                    <xdr:colOff>144780</xdr:colOff>
                    <xdr:row>99</xdr:row>
                    <xdr:rowOff>38100</xdr:rowOff>
                  </from>
                  <to>
                    <xdr:col>14</xdr:col>
                    <xdr:colOff>7620</xdr:colOff>
                    <xdr:row>99</xdr:row>
                    <xdr:rowOff>182880</xdr:rowOff>
                  </to>
                </anchor>
              </controlPr>
            </control>
          </mc:Choice>
        </mc:AlternateContent>
        <mc:AlternateContent xmlns:mc="http://schemas.openxmlformats.org/markup-compatibility/2006">
          <mc:Choice Requires="x14">
            <control shapeId="1230" r:id="rId88" name="Check Box 206">
              <controlPr defaultSize="0" autoFill="0" autoLine="0" autoPict="0">
                <anchor moveWithCells="1">
                  <from>
                    <xdr:col>16</xdr:col>
                    <xdr:colOff>7620</xdr:colOff>
                    <xdr:row>99</xdr:row>
                    <xdr:rowOff>38100</xdr:rowOff>
                  </from>
                  <to>
                    <xdr:col>17</xdr:col>
                    <xdr:colOff>60960</xdr:colOff>
                    <xdr:row>99</xdr:row>
                    <xdr:rowOff>182880</xdr:rowOff>
                  </to>
                </anchor>
              </controlPr>
            </control>
          </mc:Choice>
        </mc:AlternateContent>
        <mc:AlternateContent xmlns:mc="http://schemas.openxmlformats.org/markup-compatibility/2006">
          <mc:Choice Requires="x14">
            <control shapeId="1231" r:id="rId89" name="Check Box 207">
              <controlPr defaultSize="0" autoFill="0" autoLine="0" autoPict="0">
                <anchor moveWithCells="1">
                  <from>
                    <xdr:col>30</xdr:col>
                    <xdr:colOff>144780</xdr:colOff>
                    <xdr:row>98</xdr:row>
                    <xdr:rowOff>38100</xdr:rowOff>
                  </from>
                  <to>
                    <xdr:col>32</xdr:col>
                    <xdr:colOff>7620</xdr:colOff>
                    <xdr:row>98</xdr:row>
                    <xdr:rowOff>182880</xdr:rowOff>
                  </to>
                </anchor>
              </controlPr>
            </control>
          </mc:Choice>
        </mc:AlternateContent>
        <mc:AlternateContent xmlns:mc="http://schemas.openxmlformats.org/markup-compatibility/2006">
          <mc:Choice Requires="x14">
            <control shapeId="1232" r:id="rId90" name="Check Box 208">
              <controlPr defaultSize="0" autoFill="0" autoLine="0" autoPict="0">
                <anchor moveWithCells="1">
                  <from>
                    <xdr:col>34</xdr:col>
                    <xdr:colOff>7620</xdr:colOff>
                    <xdr:row>98</xdr:row>
                    <xdr:rowOff>38100</xdr:rowOff>
                  </from>
                  <to>
                    <xdr:col>35</xdr:col>
                    <xdr:colOff>60960</xdr:colOff>
                    <xdr:row>98</xdr:row>
                    <xdr:rowOff>182880</xdr:rowOff>
                  </to>
                </anchor>
              </controlPr>
            </control>
          </mc:Choice>
        </mc:AlternateContent>
        <mc:AlternateContent xmlns:mc="http://schemas.openxmlformats.org/markup-compatibility/2006">
          <mc:Choice Requires="x14">
            <control shapeId="1233" r:id="rId91" name="Check Box 209">
              <controlPr defaultSize="0" autoFill="0" autoLine="0" autoPict="0">
                <anchor moveWithCells="1">
                  <from>
                    <xdr:col>30</xdr:col>
                    <xdr:colOff>144780</xdr:colOff>
                    <xdr:row>99</xdr:row>
                    <xdr:rowOff>38100</xdr:rowOff>
                  </from>
                  <to>
                    <xdr:col>32</xdr:col>
                    <xdr:colOff>7620</xdr:colOff>
                    <xdr:row>99</xdr:row>
                    <xdr:rowOff>182880</xdr:rowOff>
                  </to>
                </anchor>
              </controlPr>
            </control>
          </mc:Choice>
        </mc:AlternateContent>
        <mc:AlternateContent xmlns:mc="http://schemas.openxmlformats.org/markup-compatibility/2006">
          <mc:Choice Requires="x14">
            <control shapeId="1234" r:id="rId92" name="Check Box 210">
              <controlPr defaultSize="0" autoFill="0" autoLine="0" autoPict="0">
                <anchor moveWithCells="1">
                  <from>
                    <xdr:col>34</xdr:col>
                    <xdr:colOff>7620</xdr:colOff>
                    <xdr:row>99</xdr:row>
                    <xdr:rowOff>38100</xdr:rowOff>
                  </from>
                  <to>
                    <xdr:col>35</xdr:col>
                    <xdr:colOff>60960</xdr:colOff>
                    <xdr:row>99</xdr:row>
                    <xdr:rowOff>182880</xdr:rowOff>
                  </to>
                </anchor>
              </controlPr>
            </control>
          </mc:Choice>
        </mc:AlternateContent>
        <mc:AlternateContent xmlns:mc="http://schemas.openxmlformats.org/markup-compatibility/2006">
          <mc:Choice Requires="x14">
            <control shapeId="1235" r:id="rId93" name="Check Box 211">
              <controlPr defaultSize="0" autoFill="0" autoLine="0" autoPict="0">
                <anchor moveWithCells="1">
                  <from>
                    <xdr:col>30</xdr:col>
                    <xdr:colOff>144780</xdr:colOff>
                    <xdr:row>100</xdr:row>
                    <xdr:rowOff>38100</xdr:rowOff>
                  </from>
                  <to>
                    <xdr:col>32</xdr:col>
                    <xdr:colOff>7620</xdr:colOff>
                    <xdr:row>100</xdr:row>
                    <xdr:rowOff>182880</xdr:rowOff>
                  </to>
                </anchor>
              </controlPr>
            </control>
          </mc:Choice>
        </mc:AlternateContent>
        <mc:AlternateContent xmlns:mc="http://schemas.openxmlformats.org/markup-compatibility/2006">
          <mc:Choice Requires="x14">
            <control shapeId="1236" r:id="rId94" name="Check Box 212">
              <controlPr defaultSize="0" autoFill="0" autoLine="0" autoPict="0">
                <anchor moveWithCells="1">
                  <from>
                    <xdr:col>34</xdr:col>
                    <xdr:colOff>7620</xdr:colOff>
                    <xdr:row>100</xdr:row>
                    <xdr:rowOff>38100</xdr:rowOff>
                  </from>
                  <to>
                    <xdr:col>35</xdr:col>
                    <xdr:colOff>60960</xdr:colOff>
                    <xdr:row>100</xdr:row>
                    <xdr:rowOff>182880</xdr:rowOff>
                  </to>
                </anchor>
              </controlPr>
            </control>
          </mc:Choice>
        </mc:AlternateContent>
        <mc:AlternateContent xmlns:mc="http://schemas.openxmlformats.org/markup-compatibility/2006">
          <mc:Choice Requires="x14">
            <control shapeId="1237" r:id="rId95" name="Check Box 213">
              <controlPr defaultSize="0" autoFill="0" autoLine="0" autoPict="0">
                <anchor moveWithCells="1">
                  <from>
                    <xdr:col>8</xdr:col>
                    <xdr:colOff>144780</xdr:colOff>
                    <xdr:row>94</xdr:row>
                    <xdr:rowOff>38100</xdr:rowOff>
                  </from>
                  <to>
                    <xdr:col>10</xdr:col>
                    <xdr:colOff>7620</xdr:colOff>
                    <xdr:row>94</xdr:row>
                    <xdr:rowOff>182880</xdr:rowOff>
                  </to>
                </anchor>
              </controlPr>
            </control>
          </mc:Choice>
        </mc:AlternateContent>
        <mc:AlternateContent xmlns:mc="http://schemas.openxmlformats.org/markup-compatibility/2006">
          <mc:Choice Requires="x14">
            <control shapeId="1238" r:id="rId96" name="Check Box 214">
              <controlPr defaultSize="0" autoFill="0" autoLine="0" autoPict="0">
                <anchor moveWithCells="1">
                  <from>
                    <xdr:col>11</xdr:col>
                    <xdr:colOff>144780</xdr:colOff>
                    <xdr:row>94</xdr:row>
                    <xdr:rowOff>38100</xdr:rowOff>
                  </from>
                  <to>
                    <xdr:col>13</xdr:col>
                    <xdr:colOff>7620</xdr:colOff>
                    <xdr:row>94</xdr:row>
                    <xdr:rowOff>182880</xdr:rowOff>
                  </to>
                </anchor>
              </controlPr>
            </control>
          </mc:Choice>
        </mc:AlternateContent>
        <mc:AlternateContent xmlns:mc="http://schemas.openxmlformats.org/markup-compatibility/2006">
          <mc:Choice Requires="x14">
            <control shapeId="1239" r:id="rId97" name="Check Box 215">
              <controlPr defaultSize="0" autoFill="0" autoLine="0" autoPict="0">
                <anchor moveWithCells="1">
                  <from>
                    <xdr:col>18</xdr:col>
                    <xdr:colOff>144780</xdr:colOff>
                    <xdr:row>94</xdr:row>
                    <xdr:rowOff>38100</xdr:rowOff>
                  </from>
                  <to>
                    <xdr:col>20</xdr:col>
                    <xdr:colOff>7620</xdr:colOff>
                    <xdr:row>94</xdr:row>
                    <xdr:rowOff>182880</xdr:rowOff>
                  </to>
                </anchor>
              </controlPr>
            </control>
          </mc:Choice>
        </mc:AlternateContent>
        <mc:AlternateContent xmlns:mc="http://schemas.openxmlformats.org/markup-compatibility/2006">
          <mc:Choice Requires="x14">
            <control shapeId="1240" r:id="rId98" name="Check Box 216">
              <controlPr defaultSize="0" autoFill="0" autoLine="0" autoPict="0">
                <anchor moveWithCells="1">
                  <from>
                    <xdr:col>21</xdr:col>
                    <xdr:colOff>144780</xdr:colOff>
                    <xdr:row>94</xdr:row>
                    <xdr:rowOff>38100</xdr:rowOff>
                  </from>
                  <to>
                    <xdr:col>23</xdr:col>
                    <xdr:colOff>7620</xdr:colOff>
                    <xdr:row>94</xdr:row>
                    <xdr:rowOff>182880</xdr:rowOff>
                  </to>
                </anchor>
              </controlPr>
            </control>
          </mc:Choice>
        </mc:AlternateContent>
        <mc:AlternateContent xmlns:mc="http://schemas.openxmlformats.org/markup-compatibility/2006">
          <mc:Choice Requires="x14">
            <control shapeId="1241" r:id="rId99" name="Check Box 217">
              <controlPr defaultSize="0" autoFill="0" autoLine="0" autoPict="0">
                <anchor moveWithCells="1">
                  <from>
                    <xdr:col>31</xdr:col>
                    <xdr:colOff>144780</xdr:colOff>
                    <xdr:row>94</xdr:row>
                    <xdr:rowOff>38100</xdr:rowOff>
                  </from>
                  <to>
                    <xdr:col>33</xdr:col>
                    <xdr:colOff>7620</xdr:colOff>
                    <xdr:row>94</xdr:row>
                    <xdr:rowOff>182880</xdr:rowOff>
                  </to>
                </anchor>
              </controlPr>
            </control>
          </mc:Choice>
        </mc:AlternateContent>
        <mc:AlternateContent xmlns:mc="http://schemas.openxmlformats.org/markup-compatibility/2006">
          <mc:Choice Requires="x14">
            <control shapeId="1242" r:id="rId100" name="Check Box 218">
              <controlPr defaultSize="0" autoFill="0" autoLine="0" autoPict="0">
                <anchor moveWithCells="1">
                  <from>
                    <xdr:col>34</xdr:col>
                    <xdr:colOff>144780</xdr:colOff>
                    <xdr:row>94</xdr:row>
                    <xdr:rowOff>38100</xdr:rowOff>
                  </from>
                  <to>
                    <xdr:col>36</xdr:col>
                    <xdr:colOff>7620</xdr:colOff>
                    <xdr:row>94</xdr:row>
                    <xdr:rowOff>182880</xdr:rowOff>
                  </to>
                </anchor>
              </controlPr>
            </control>
          </mc:Choice>
        </mc:AlternateContent>
        <mc:AlternateContent xmlns:mc="http://schemas.openxmlformats.org/markup-compatibility/2006">
          <mc:Choice Requires="x14">
            <control shapeId="1243" r:id="rId101" name="Check Box 219">
              <controlPr defaultSize="0" autoFill="0" autoLine="0" autoPict="0">
                <anchor moveWithCells="1">
                  <from>
                    <xdr:col>30</xdr:col>
                    <xdr:colOff>144780</xdr:colOff>
                    <xdr:row>96</xdr:row>
                    <xdr:rowOff>38100</xdr:rowOff>
                  </from>
                  <to>
                    <xdr:col>32</xdr:col>
                    <xdr:colOff>7620</xdr:colOff>
                    <xdr:row>96</xdr:row>
                    <xdr:rowOff>182880</xdr:rowOff>
                  </to>
                </anchor>
              </controlPr>
            </control>
          </mc:Choice>
        </mc:AlternateContent>
        <mc:AlternateContent xmlns:mc="http://schemas.openxmlformats.org/markup-compatibility/2006">
          <mc:Choice Requires="x14">
            <control shapeId="1244" r:id="rId102" name="Check Box 220">
              <controlPr defaultSize="0" autoFill="0" autoLine="0" autoPict="0">
                <anchor moveWithCells="1">
                  <from>
                    <xdr:col>30</xdr:col>
                    <xdr:colOff>144780</xdr:colOff>
                    <xdr:row>97</xdr:row>
                    <xdr:rowOff>38100</xdr:rowOff>
                  </from>
                  <to>
                    <xdr:col>32</xdr:col>
                    <xdr:colOff>7620</xdr:colOff>
                    <xdr:row>97</xdr:row>
                    <xdr:rowOff>182880</xdr:rowOff>
                  </to>
                </anchor>
              </controlPr>
            </control>
          </mc:Choice>
        </mc:AlternateContent>
        <mc:AlternateContent xmlns:mc="http://schemas.openxmlformats.org/markup-compatibility/2006">
          <mc:Choice Requires="x14">
            <control shapeId="1245" r:id="rId103" name="Check Box 221">
              <controlPr defaultSize="0" autoFill="0" autoLine="0" autoPict="0">
                <anchor moveWithCells="1">
                  <from>
                    <xdr:col>33</xdr:col>
                    <xdr:colOff>144780</xdr:colOff>
                    <xdr:row>101</xdr:row>
                    <xdr:rowOff>38100</xdr:rowOff>
                  </from>
                  <to>
                    <xdr:col>35</xdr:col>
                    <xdr:colOff>7620</xdr:colOff>
                    <xdr:row>101</xdr:row>
                    <xdr:rowOff>182880</xdr:rowOff>
                  </to>
                </anchor>
              </controlPr>
            </control>
          </mc:Choice>
        </mc:AlternateContent>
        <mc:AlternateContent xmlns:mc="http://schemas.openxmlformats.org/markup-compatibility/2006">
          <mc:Choice Requires="x14">
            <control shapeId="1246" r:id="rId104" name="Check Box 222">
              <controlPr defaultSize="0" autoFill="0" autoLine="0" autoPict="0">
                <anchor moveWithCells="1">
                  <from>
                    <xdr:col>37</xdr:col>
                    <xdr:colOff>7620</xdr:colOff>
                    <xdr:row>101</xdr:row>
                    <xdr:rowOff>38100</xdr:rowOff>
                  </from>
                  <to>
                    <xdr:col>38</xdr:col>
                    <xdr:colOff>60960</xdr:colOff>
                    <xdr:row>101</xdr:row>
                    <xdr:rowOff>182880</xdr:rowOff>
                  </to>
                </anchor>
              </controlPr>
            </control>
          </mc:Choice>
        </mc:AlternateContent>
        <mc:AlternateContent xmlns:mc="http://schemas.openxmlformats.org/markup-compatibility/2006">
          <mc:Choice Requires="x14">
            <control shapeId="1247" r:id="rId105" name="Check Box 223">
              <controlPr defaultSize="0" autoFill="0" autoLine="0" autoPict="0">
                <anchor moveWithCells="1">
                  <from>
                    <xdr:col>18</xdr:col>
                    <xdr:colOff>144780</xdr:colOff>
                    <xdr:row>101</xdr:row>
                    <xdr:rowOff>38100</xdr:rowOff>
                  </from>
                  <to>
                    <xdr:col>20</xdr:col>
                    <xdr:colOff>7620</xdr:colOff>
                    <xdr:row>101</xdr:row>
                    <xdr:rowOff>182880</xdr:rowOff>
                  </to>
                </anchor>
              </controlPr>
            </control>
          </mc:Choice>
        </mc:AlternateContent>
        <mc:AlternateContent xmlns:mc="http://schemas.openxmlformats.org/markup-compatibility/2006">
          <mc:Choice Requires="x14">
            <control shapeId="1248" r:id="rId106" name="Check Box 224">
              <controlPr defaultSize="0" autoFill="0" autoLine="0" autoPict="0">
                <anchor moveWithCells="1">
                  <from>
                    <xdr:col>23</xdr:col>
                    <xdr:colOff>144780</xdr:colOff>
                    <xdr:row>101</xdr:row>
                    <xdr:rowOff>38100</xdr:rowOff>
                  </from>
                  <to>
                    <xdr:col>25</xdr:col>
                    <xdr:colOff>7620</xdr:colOff>
                    <xdr:row>101</xdr:row>
                    <xdr:rowOff>182880</xdr:rowOff>
                  </to>
                </anchor>
              </controlPr>
            </control>
          </mc:Choice>
        </mc:AlternateContent>
        <mc:AlternateContent xmlns:mc="http://schemas.openxmlformats.org/markup-compatibility/2006">
          <mc:Choice Requires="x14">
            <control shapeId="1249" r:id="rId107" name="Check Box 225">
              <controlPr defaultSize="0" autoFill="0" autoLine="0" autoPict="0">
                <anchor moveWithCells="1">
                  <from>
                    <xdr:col>10</xdr:col>
                    <xdr:colOff>144780</xdr:colOff>
                    <xdr:row>101</xdr:row>
                    <xdr:rowOff>38100</xdr:rowOff>
                  </from>
                  <to>
                    <xdr:col>12</xdr:col>
                    <xdr:colOff>7620</xdr:colOff>
                    <xdr:row>101</xdr:row>
                    <xdr:rowOff>182880</xdr:rowOff>
                  </to>
                </anchor>
              </controlPr>
            </control>
          </mc:Choice>
        </mc:AlternateContent>
        <mc:AlternateContent xmlns:mc="http://schemas.openxmlformats.org/markup-compatibility/2006">
          <mc:Choice Requires="x14">
            <control shapeId="1250" r:id="rId108" name="Check Box 226">
              <controlPr defaultSize="0" autoFill="0" autoLine="0" autoPict="0">
                <anchor moveWithCells="1">
                  <from>
                    <xdr:col>10</xdr:col>
                    <xdr:colOff>144780</xdr:colOff>
                    <xdr:row>102</xdr:row>
                    <xdr:rowOff>38100</xdr:rowOff>
                  </from>
                  <to>
                    <xdr:col>12</xdr:col>
                    <xdr:colOff>7620</xdr:colOff>
                    <xdr:row>102</xdr:row>
                    <xdr:rowOff>182880</xdr:rowOff>
                  </to>
                </anchor>
              </controlPr>
            </control>
          </mc:Choice>
        </mc:AlternateContent>
        <mc:AlternateContent xmlns:mc="http://schemas.openxmlformats.org/markup-compatibility/2006">
          <mc:Choice Requires="x14">
            <control shapeId="1251" r:id="rId109" name="Check Box 227">
              <controlPr defaultSize="0" autoFill="0" autoLine="0" autoPict="0">
                <anchor moveWithCells="1">
                  <from>
                    <xdr:col>10</xdr:col>
                    <xdr:colOff>144780</xdr:colOff>
                    <xdr:row>103</xdr:row>
                    <xdr:rowOff>38100</xdr:rowOff>
                  </from>
                  <to>
                    <xdr:col>12</xdr:col>
                    <xdr:colOff>7620</xdr:colOff>
                    <xdr:row>103</xdr:row>
                    <xdr:rowOff>182880</xdr:rowOff>
                  </to>
                </anchor>
              </controlPr>
            </control>
          </mc:Choice>
        </mc:AlternateContent>
        <mc:AlternateContent xmlns:mc="http://schemas.openxmlformats.org/markup-compatibility/2006">
          <mc:Choice Requires="x14">
            <control shapeId="1252" r:id="rId110" name="Check Box 228">
              <controlPr defaultSize="0" autoFill="0" autoLine="0" autoPict="0">
                <anchor moveWithCells="1">
                  <from>
                    <xdr:col>10</xdr:col>
                    <xdr:colOff>144780</xdr:colOff>
                    <xdr:row>104</xdr:row>
                    <xdr:rowOff>38100</xdr:rowOff>
                  </from>
                  <to>
                    <xdr:col>12</xdr:col>
                    <xdr:colOff>7620</xdr:colOff>
                    <xdr:row>104</xdr:row>
                    <xdr:rowOff>182880</xdr:rowOff>
                  </to>
                </anchor>
              </controlPr>
            </control>
          </mc:Choice>
        </mc:AlternateContent>
        <mc:AlternateContent xmlns:mc="http://schemas.openxmlformats.org/markup-compatibility/2006">
          <mc:Choice Requires="x14">
            <control shapeId="1253" r:id="rId111" name="Check Box 229">
              <controlPr defaultSize="0" autoFill="0" autoLine="0" autoPict="0">
                <anchor moveWithCells="1">
                  <from>
                    <xdr:col>15</xdr:col>
                    <xdr:colOff>152400</xdr:colOff>
                    <xdr:row>103</xdr:row>
                    <xdr:rowOff>38100</xdr:rowOff>
                  </from>
                  <to>
                    <xdr:col>17</xdr:col>
                    <xdr:colOff>7620</xdr:colOff>
                    <xdr:row>103</xdr:row>
                    <xdr:rowOff>182880</xdr:rowOff>
                  </to>
                </anchor>
              </controlPr>
            </control>
          </mc:Choice>
        </mc:AlternateContent>
        <mc:AlternateContent xmlns:mc="http://schemas.openxmlformats.org/markup-compatibility/2006">
          <mc:Choice Requires="x14">
            <control shapeId="1254" r:id="rId112" name="Check Box 230">
              <controlPr defaultSize="0" autoFill="0" autoLine="0" autoPict="0">
                <anchor moveWithCells="1">
                  <from>
                    <xdr:col>21</xdr:col>
                    <xdr:colOff>144780</xdr:colOff>
                    <xdr:row>103</xdr:row>
                    <xdr:rowOff>38100</xdr:rowOff>
                  </from>
                  <to>
                    <xdr:col>23</xdr:col>
                    <xdr:colOff>7620</xdr:colOff>
                    <xdr:row>103</xdr:row>
                    <xdr:rowOff>182880</xdr:rowOff>
                  </to>
                </anchor>
              </controlPr>
            </control>
          </mc:Choice>
        </mc:AlternateContent>
        <mc:AlternateContent xmlns:mc="http://schemas.openxmlformats.org/markup-compatibility/2006">
          <mc:Choice Requires="x14">
            <control shapeId="1255" r:id="rId113" name="Check Box 231">
              <controlPr defaultSize="0" autoFill="0" autoLine="0" autoPict="0">
                <anchor moveWithCells="1">
                  <from>
                    <xdr:col>30</xdr:col>
                    <xdr:colOff>144780</xdr:colOff>
                    <xdr:row>103</xdr:row>
                    <xdr:rowOff>38100</xdr:rowOff>
                  </from>
                  <to>
                    <xdr:col>32</xdr:col>
                    <xdr:colOff>7620</xdr:colOff>
                    <xdr:row>103</xdr:row>
                    <xdr:rowOff>182880</xdr:rowOff>
                  </to>
                </anchor>
              </controlPr>
            </control>
          </mc:Choice>
        </mc:AlternateContent>
        <mc:AlternateContent xmlns:mc="http://schemas.openxmlformats.org/markup-compatibility/2006">
          <mc:Choice Requires="x14">
            <control shapeId="1256" r:id="rId114" name="Check Box 232">
              <controlPr defaultSize="0" autoFill="0" autoLine="0" autoPict="0">
                <anchor moveWithCells="1">
                  <from>
                    <xdr:col>21</xdr:col>
                    <xdr:colOff>144780</xdr:colOff>
                    <xdr:row>104</xdr:row>
                    <xdr:rowOff>38100</xdr:rowOff>
                  </from>
                  <to>
                    <xdr:col>23</xdr:col>
                    <xdr:colOff>7620</xdr:colOff>
                    <xdr:row>104</xdr:row>
                    <xdr:rowOff>182880</xdr:rowOff>
                  </to>
                </anchor>
              </controlPr>
            </control>
          </mc:Choice>
        </mc:AlternateContent>
        <mc:AlternateContent xmlns:mc="http://schemas.openxmlformats.org/markup-compatibility/2006">
          <mc:Choice Requires="x14">
            <control shapeId="1257" r:id="rId115" name="Check Box 233">
              <controlPr defaultSize="0" autoFill="0" autoLine="0" autoPict="0">
                <anchor moveWithCells="1">
                  <from>
                    <xdr:col>16</xdr:col>
                    <xdr:colOff>144780</xdr:colOff>
                    <xdr:row>104</xdr:row>
                    <xdr:rowOff>38100</xdr:rowOff>
                  </from>
                  <to>
                    <xdr:col>18</xdr:col>
                    <xdr:colOff>7620</xdr:colOff>
                    <xdr:row>104</xdr:row>
                    <xdr:rowOff>182880</xdr:rowOff>
                  </to>
                </anchor>
              </controlPr>
            </control>
          </mc:Choice>
        </mc:AlternateContent>
        <mc:AlternateContent xmlns:mc="http://schemas.openxmlformats.org/markup-compatibility/2006">
          <mc:Choice Requires="x14">
            <control shapeId="1258" r:id="rId116" name="Check Box 234">
              <controlPr defaultSize="0" autoFill="0" autoLine="0" autoPict="0">
                <anchor moveWithCells="1">
                  <from>
                    <xdr:col>29</xdr:col>
                    <xdr:colOff>144780</xdr:colOff>
                    <xdr:row>104</xdr:row>
                    <xdr:rowOff>38100</xdr:rowOff>
                  </from>
                  <to>
                    <xdr:col>31</xdr:col>
                    <xdr:colOff>7620</xdr:colOff>
                    <xdr:row>104</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193"/>
  <sheetViews>
    <sheetView zoomScale="70" zoomScaleNormal="70" zoomScaleSheetLayoutView="75" workbookViewId="0"/>
  </sheetViews>
  <sheetFormatPr defaultColWidth="9.109375" defaultRowHeight="13.2" x14ac:dyDescent="0.2"/>
  <cols>
    <col min="1" max="77" width="3.5546875" style="42" customWidth="1"/>
    <col min="78" max="16384" width="9.109375" style="42"/>
  </cols>
  <sheetData>
    <row r="1" spans="1:78" x14ac:dyDescent="0.2">
      <c r="A1" s="41" t="s">
        <v>842</v>
      </c>
    </row>
    <row r="3" spans="1:78" x14ac:dyDescent="0.2">
      <c r="B3" s="293" t="s">
        <v>843</v>
      </c>
    </row>
    <row r="4" spans="1:78" x14ac:dyDescent="0.2">
      <c r="B4" s="293" t="s">
        <v>844</v>
      </c>
    </row>
    <row r="6" spans="1:78" x14ac:dyDescent="0.2">
      <c r="A6" s="15" t="s">
        <v>845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t="s">
        <v>846</v>
      </c>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row>
    <row r="7" spans="1:78" ht="16.95" customHeight="1" x14ac:dyDescent="0.2">
      <c r="A7" s="1008" t="s">
        <v>847</v>
      </c>
      <c r="B7" s="1009"/>
      <c r="C7" s="1009"/>
      <c r="D7" s="1009"/>
      <c r="E7" s="1010"/>
      <c r="F7" s="1008" t="s">
        <v>848</v>
      </c>
      <c r="G7" s="1009"/>
      <c r="H7" s="1009"/>
      <c r="I7" s="1010"/>
      <c r="J7" s="1014" t="s">
        <v>849</v>
      </c>
      <c r="K7" s="1015"/>
      <c r="L7" s="1015"/>
      <c r="M7" s="1015"/>
      <c r="N7" s="1015"/>
      <c r="O7" s="1015"/>
      <c r="P7" s="1015"/>
      <c r="Q7" s="1015"/>
      <c r="R7" s="1015"/>
      <c r="S7" s="1015"/>
      <c r="T7" s="1016"/>
      <c r="U7" s="973" t="s">
        <v>692</v>
      </c>
      <c r="V7" s="974"/>
      <c r="W7" s="974"/>
      <c r="X7" s="974"/>
      <c r="Y7" s="974"/>
      <c r="Z7" s="974"/>
      <c r="AA7" s="974"/>
      <c r="AB7" s="974"/>
      <c r="AC7" s="975"/>
      <c r="AD7" s="973" t="s">
        <v>693</v>
      </c>
      <c r="AE7" s="974"/>
      <c r="AF7" s="974"/>
      <c r="AG7" s="974"/>
      <c r="AH7" s="974"/>
      <c r="AI7" s="974"/>
      <c r="AJ7" s="974"/>
      <c r="AK7" s="974"/>
      <c r="AL7" s="975"/>
      <c r="AM7" s="15"/>
      <c r="AN7" s="1008" t="s">
        <v>847</v>
      </c>
      <c r="AO7" s="1009"/>
      <c r="AP7" s="1009"/>
      <c r="AQ7" s="1009"/>
      <c r="AR7" s="1010"/>
      <c r="AS7" s="1008" t="s">
        <v>848</v>
      </c>
      <c r="AT7" s="1009"/>
      <c r="AU7" s="1009"/>
      <c r="AV7" s="1010"/>
      <c r="AW7" s="1014" t="s">
        <v>849</v>
      </c>
      <c r="AX7" s="1015"/>
      <c r="AY7" s="1015"/>
      <c r="AZ7" s="1015"/>
      <c r="BA7" s="1015"/>
      <c r="BB7" s="1015"/>
      <c r="BC7" s="1015"/>
      <c r="BD7" s="1015"/>
      <c r="BE7" s="1015"/>
      <c r="BF7" s="1015"/>
      <c r="BG7" s="1016"/>
      <c r="BH7" s="973" t="s">
        <v>692</v>
      </c>
      <c r="BI7" s="974"/>
      <c r="BJ7" s="974"/>
      <c r="BK7" s="974"/>
      <c r="BL7" s="974"/>
      <c r="BM7" s="974"/>
      <c r="BN7" s="974"/>
      <c r="BO7" s="974"/>
      <c r="BP7" s="975"/>
      <c r="BQ7" s="973" t="s">
        <v>693</v>
      </c>
      <c r="BR7" s="974"/>
      <c r="BS7" s="974"/>
      <c r="BT7" s="974"/>
      <c r="BU7" s="974"/>
      <c r="BV7" s="974"/>
      <c r="BW7" s="974"/>
      <c r="BX7" s="974"/>
      <c r="BY7" s="975"/>
      <c r="BZ7" s="15"/>
    </row>
    <row r="8" spans="1:78" ht="16.95" customHeight="1" thickBot="1" x14ac:dyDescent="0.25">
      <c r="A8" s="1011"/>
      <c r="B8" s="1012"/>
      <c r="C8" s="1012"/>
      <c r="D8" s="1012"/>
      <c r="E8" s="1013"/>
      <c r="F8" s="1011"/>
      <c r="G8" s="1012"/>
      <c r="H8" s="1012"/>
      <c r="I8" s="1013"/>
      <c r="J8" s="976" t="s">
        <v>408</v>
      </c>
      <c r="K8" s="977"/>
      <c r="L8" s="977"/>
      <c r="M8" s="978"/>
      <c r="N8" s="976" t="s">
        <v>409</v>
      </c>
      <c r="O8" s="977"/>
      <c r="P8" s="977"/>
      <c r="Q8" s="978"/>
      <c r="R8" s="976" t="s">
        <v>694</v>
      </c>
      <c r="S8" s="977"/>
      <c r="T8" s="978"/>
      <c r="U8" s="976" t="s">
        <v>408</v>
      </c>
      <c r="V8" s="977"/>
      <c r="W8" s="978"/>
      <c r="X8" s="976" t="s">
        <v>409</v>
      </c>
      <c r="Y8" s="977"/>
      <c r="Z8" s="978"/>
      <c r="AA8" s="976" t="s">
        <v>694</v>
      </c>
      <c r="AB8" s="977"/>
      <c r="AC8" s="978"/>
      <c r="AD8" s="976" t="s">
        <v>408</v>
      </c>
      <c r="AE8" s="977"/>
      <c r="AF8" s="978"/>
      <c r="AG8" s="976" t="s">
        <v>409</v>
      </c>
      <c r="AH8" s="977"/>
      <c r="AI8" s="978"/>
      <c r="AJ8" s="976" t="s">
        <v>694</v>
      </c>
      <c r="AK8" s="977"/>
      <c r="AL8" s="978"/>
      <c r="AM8" s="15"/>
      <c r="AN8" s="1011"/>
      <c r="AO8" s="1012"/>
      <c r="AP8" s="1012"/>
      <c r="AQ8" s="1012"/>
      <c r="AR8" s="1013"/>
      <c r="AS8" s="1011"/>
      <c r="AT8" s="1012"/>
      <c r="AU8" s="1012"/>
      <c r="AV8" s="1013"/>
      <c r="AW8" s="976" t="s">
        <v>408</v>
      </c>
      <c r="AX8" s="977"/>
      <c r="AY8" s="977"/>
      <c r="AZ8" s="978"/>
      <c r="BA8" s="976" t="s">
        <v>409</v>
      </c>
      <c r="BB8" s="977"/>
      <c r="BC8" s="977"/>
      <c r="BD8" s="978"/>
      <c r="BE8" s="976" t="s">
        <v>694</v>
      </c>
      <c r="BF8" s="977"/>
      <c r="BG8" s="978"/>
      <c r="BH8" s="976" t="s">
        <v>408</v>
      </c>
      <c r="BI8" s="977"/>
      <c r="BJ8" s="978"/>
      <c r="BK8" s="976" t="s">
        <v>409</v>
      </c>
      <c r="BL8" s="977"/>
      <c r="BM8" s="978"/>
      <c r="BN8" s="976" t="s">
        <v>694</v>
      </c>
      <c r="BO8" s="977"/>
      <c r="BP8" s="978"/>
      <c r="BQ8" s="976" t="s">
        <v>408</v>
      </c>
      <c r="BR8" s="977"/>
      <c r="BS8" s="978"/>
      <c r="BT8" s="976" t="s">
        <v>409</v>
      </c>
      <c r="BU8" s="977"/>
      <c r="BV8" s="978"/>
      <c r="BW8" s="976" t="s">
        <v>694</v>
      </c>
      <c r="BX8" s="977"/>
      <c r="BY8" s="978"/>
      <c r="BZ8" s="15"/>
    </row>
    <row r="9" spans="1:78" ht="16.95" customHeight="1" thickTop="1" x14ac:dyDescent="0.2">
      <c r="A9" s="993"/>
      <c r="B9" s="994"/>
      <c r="C9" s="994"/>
      <c r="D9" s="994"/>
      <c r="E9" s="995"/>
      <c r="F9" s="983" t="s">
        <v>850</v>
      </c>
      <c r="G9" s="984"/>
      <c r="H9" s="985" t="s">
        <v>851</v>
      </c>
      <c r="I9" s="986"/>
      <c r="J9" s="987"/>
      <c r="K9" s="988"/>
      <c r="L9" s="988"/>
      <c r="M9" s="294" t="s">
        <v>695</v>
      </c>
      <c r="N9" s="987"/>
      <c r="O9" s="988"/>
      <c r="P9" s="988"/>
      <c r="Q9" s="294" t="s">
        <v>695</v>
      </c>
      <c r="R9" s="989" t="str">
        <f t="shared" ref="R9:R14" si="0">IF(SUM(J9:Q9)=0,"",SUM(J9:Q9))</f>
        <v/>
      </c>
      <c r="S9" s="990"/>
      <c r="T9" s="294" t="s">
        <v>695</v>
      </c>
      <c r="U9" s="987"/>
      <c r="V9" s="988"/>
      <c r="W9" s="294" t="s">
        <v>695</v>
      </c>
      <c r="X9" s="987"/>
      <c r="Y9" s="988"/>
      <c r="Z9" s="294" t="s">
        <v>695</v>
      </c>
      <c r="AA9" s="991" t="str">
        <f t="shared" ref="AA9:AA14" si="1">IF(SUM(U9:Z9)=0,"",SUM(U9:Z9))</f>
        <v/>
      </c>
      <c r="AB9" s="992"/>
      <c r="AC9" s="294" t="s">
        <v>695</v>
      </c>
      <c r="AD9" s="987"/>
      <c r="AE9" s="988"/>
      <c r="AF9" s="294" t="s">
        <v>695</v>
      </c>
      <c r="AG9" s="987"/>
      <c r="AH9" s="988"/>
      <c r="AI9" s="294" t="s">
        <v>695</v>
      </c>
      <c r="AJ9" s="989" t="str">
        <f t="shared" ref="AJ9:AJ14" si="2">IF(SUM(AD9:AI9)=0,"",SUM(AD9:AI9))</f>
        <v/>
      </c>
      <c r="AK9" s="990"/>
      <c r="AL9" s="294" t="s">
        <v>695</v>
      </c>
      <c r="AM9" s="15"/>
      <c r="AN9" s="993"/>
      <c r="AO9" s="994"/>
      <c r="AP9" s="994"/>
      <c r="AQ9" s="994"/>
      <c r="AR9" s="995"/>
      <c r="AS9" s="983" t="s">
        <v>850</v>
      </c>
      <c r="AT9" s="984"/>
      <c r="AU9" s="985" t="s">
        <v>852</v>
      </c>
      <c r="AV9" s="986"/>
      <c r="AW9" s="987"/>
      <c r="AX9" s="988"/>
      <c r="AY9" s="988"/>
      <c r="AZ9" s="294" t="s">
        <v>695</v>
      </c>
      <c r="BA9" s="987"/>
      <c r="BB9" s="988"/>
      <c r="BC9" s="988"/>
      <c r="BD9" s="294" t="s">
        <v>695</v>
      </c>
      <c r="BE9" s="989" t="str">
        <f>IF(SUM(AW9:BD9)=0,"",SUM(AW9:BD9))</f>
        <v/>
      </c>
      <c r="BF9" s="990"/>
      <c r="BG9" s="294" t="s">
        <v>695</v>
      </c>
      <c r="BH9" s="987"/>
      <c r="BI9" s="988"/>
      <c r="BJ9" s="294" t="s">
        <v>695</v>
      </c>
      <c r="BK9" s="987"/>
      <c r="BL9" s="988"/>
      <c r="BM9" s="294" t="s">
        <v>695</v>
      </c>
      <c r="BN9" s="989" t="str">
        <f>IF(SUM(BH9:BM9)=0,"",SUM(BH9:BM9))</f>
        <v/>
      </c>
      <c r="BO9" s="990"/>
      <c r="BP9" s="294" t="s">
        <v>695</v>
      </c>
      <c r="BQ9" s="987"/>
      <c r="BR9" s="988"/>
      <c r="BS9" s="294" t="s">
        <v>695</v>
      </c>
      <c r="BT9" s="987"/>
      <c r="BU9" s="988"/>
      <c r="BV9" s="294" t="s">
        <v>695</v>
      </c>
      <c r="BW9" s="989" t="str">
        <f>IF(SUM(BQ9:BV9)=0,"",SUM(BQ9:BV9))</f>
        <v/>
      </c>
      <c r="BX9" s="990"/>
      <c r="BY9" s="294" t="s">
        <v>695</v>
      </c>
      <c r="BZ9" s="15"/>
    </row>
    <row r="10" spans="1:78" ht="16.95" customHeight="1" x14ac:dyDescent="0.2">
      <c r="A10" s="996"/>
      <c r="B10" s="997"/>
      <c r="C10" s="997"/>
      <c r="D10" s="997"/>
      <c r="E10" s="998"/>
      <c r="F10" s="1019" t="s">
        <v>853</v>
      </c>
      <c r="G10" s="1020"/>
      <c r="H10" s="1021" t="s">
        <v>854</v>
      </c>
      <c r="I10" s="1022"/>
      <c r="J10" s="979"/>
      <c r="K10" s="980"/>
      <c r="L10" s="980"/>
      <c r="M10" s="295" t="s">
        <v>695</v>
      </c>
      <c r="N10" s="979"/>
      <c r="O10" s="980"/>
      <c r="P10" s="980"/>
      <c r="Q10" s="295" t="s">
        <v>695</v>
      </c>
      <c r="R10" s="981" t="str">
        <f t="shared" si="0"/>
        <v/>
      </c>
      <c r="S10" s="982"/>
      <c r="T10" s="295" t="s">
        <v>695</v>
      </c>
      <c r="U10" s="979"/>
      <c r="V10" s="980"/>
      <c r="W10" s="295" t="s">
        <v>695</v>
      </c>
      <c r="X10" s="979"/>
      <c r="Y10" s="980"/>
      <c r="Z10" s="295" t="s">
        <v>695</v>
      </c>
      <c r="AA10" s="1017" t="str">
        <f t="shared" si="1"/>
        <v/>
      </c>
      <c r="AB10" s="1018"/>
      <c r="AC10" s="295" t="s">
        <v>695</v>
      </c>
      <c r="AD10" s="979"/>
      <c r="AE10" s="980"/>
      <c r="AF10" s="295" t="s">
        <v>695</v>
      </c>
      <c r="AG10" s="979"/>
      <c r="AH10" s="980"/>
      <c r="AI10" s="295" t="s">
        <v>695</v>
      </c>
      <c r="AJ10" s="981" t="str">
        <f t="shared" si="2"/>
        <v/>
      </c>
      <c r="AK10" s="982"/>
      <c r="AL10" s="295" t="s">
        <v>695</v>
      </c>
      <c r="AM10" s="15"/>
      <c r="AN10" s="996"/>
      <c r="AO10" s="997"/>
      <c r="AP10" s="997"/>
      <c r="AQ10" s="997"/>
      <c r="AR10" s="998"/>
      <c r="AS10" s="1019" t="s">
        <v>853</v>
      </c>
      <c r="AT10" s="1020"/>
      <c r="AU10" s="1021" t="s">
        <v>855</v>
      </c>
      <c r="AV10" s="1022"/>
      <c r="AW10" s="979"/>
      <c r="AX10" s="980"/>
      <c r="AY10" s="980"/>
      <c r="AZ10" s="295" t="s">
        <v>695</v>
      </c>
      <c r="BA10" s="979"/>
      <c r="BB10" s="980"/>
      <c r="BC10" s="980"/>
      <c r="BD10" s="295" t="s">
        <v>695</v>
      </c>
      <c r="BE10" s="981" t="str">
        <f>IF(SUM(AW10:BD10)=0,"",SUM(AW10:BD10))</f>
        <v/>
      </c>
      <c r="BF10" s="982"/>
      <c r="BG10" s="295" t="s">
        <v>695</v>
      </c>
      <c r="BH10" s="979"/>
      <c r="BI10" s="980"/>
      <c r="BJ10" s="295" t="s">
        <v>695</v>
      </c>
      <c r="BK10" s="979"/>
      <c r="BL10" s="980"/>
      <c r="BM10" s="295" t="s">
        <v>695</v>
      </c>
      <c r="BN10" s="981" t="str">
        <f>IF(SUM(BH10:BM10)=0,"",SUM(BH10:BM10))</f>
        <v/>
      </c>
      <c r="BO10" s="982"/>
      <c r="BP10" s="295" t="s">
        <v>695</v>
      </c>
      <c r="BQ10" s="979"/>
      <c r="BR10" s="980"/>
      <c r="BS10" s="295" t="s">
        <v>695</v>
      </c>
      <c r="BT10" s="979"/>
      <c r="BU10" s="980"/>
      <c r="BV10" s="295" t="s">
        <v>695</v>
      </c>
      <c r="BW10" s="981" t="str">
        <f>IF(SUM(BQ10:BV10)=0,"",SUM(BQ10:BV10))</f>
        <v/>
      </c>
      <c r="BX10" s="982"/>
      <c r="BY10" s="295" t="s">
        <v>695</v>
      </c>
      <c r="BZ10" s="15"/>
    </row>
    <row r="11" spans="1:78" ht="16.95" customHeight="1" thickBot="1" x14ac:dyDescent="0.25">
      <c r="A11" s="996"/>
      <c r="B11" s="997"/>
      <c r="C11" s="997"/>
      <c r="D11" s="997"/>
      <c r="E11" s="998"/>
      <c r="F11" s="1019" t="s">
        <v>856</v>
      </c>
      <c r="G11" s="1020"/>
      <c r="H11" s="1021" t="s">
        <v>857</v>
      </c>
      <c r="I11" s="1022"/>
      <c r="J11" s="979"/>
      <c r="K11" s="980"/>
      <c r="L11" s="980"/>
      <c r="M11" s="295" t="s">
        <v>695</v>
      </c>
      <c r="N11" s="979"/>
      <c r="O11" s="980"/>
      <c r="P11" s="980"/>
      <c r="Q11" s="295" t="s">
        <v>695</v>
      </c>
      <c r="R11" s="981" t="str">
        <f t="shared" si="0"/>
        <v/>
      </c>
      <c r="S11" s="982"/>
      <c r="T11" s="295" t="s">
        <v>695</v>
      </c>
      <c r="U11" s="979"/>
      <c r="V11" s="980"/>
      <c r="W11" s="295" t="s">
        <v>695</v>
      </c>
      <c r="X11" s="979"/>
      <c r="Y11" s="980"/>
      <c r="Z11" s="295" t="s">
        <v>695</v>
      </c>
      <c r="AA11" s="1017" t="str">
        <f t="shared" si="1"/>
        <v/>
      </c>
      <c r="AB11" s="1018"/>
      <c r="AC11" s="295" t="s">
        <v>695</v>
      </c>
      <c r="AD11" s="979"/>
      <c r="AE11" s="980"/>
      <c r="AF11" s="295" t="s">
        <v>695</v>
      </c>
      <c r="AG11" s="979"/>
      <c r="AH11" s="980"/>
      <c r="AI11" s="295" t="s">
        <v>695</v>
      </c>
      <c r="AJ11" s="981" t="str">
        <f t="shared" si="2"/>
        <v/>
      </c>
      <c r="AK11" s="982"/>
      <c r="AL11" s="295" t="s">
        <v>695</v>
      </c>
      <c r="AM11" s="15"/>
      <c r="AN11" s="996"/>
      <c r="AO11" s="997"/>
      <c r="AP11" s="997"/>
      <c r="AQ11" s="997"/>
      <c r="AR11" s="998"/>
      <c r="AS11" s="1023" t="s">
        <v>856</v>
      </c>
      <c r="AT11" s="1024"/>
      <c r="AU11" s="1025" t="s">
        <v>858</v>
      </c>
      <c r="AV11" s="1026"/>
      <c r="AW11" s="1002"/>
      <c r="AX11" s="1003"/>
      <c r="AY11" s="1003"/>
      <c r="AZ11" s="296" t="s">
        <v>695</v>
      </c>
      <c r="BA11" s="1002"/>
      <c r="BB11" s="1003"/>
      <c r="BC11" s="1003"/>
      <c r="BD11" s="296" t="s">
        <v>695</v>
      </c>
      <c r="BE11" s="1006" t="str">
        <f>IF(SUM(AW11:BD11)=0,"",SUM(AW11:BD11))</f>
        <v/>
      </c>
      <c r="BF11" s="1007"/>
      <c r="BG11" s="296" t="s">
        <v>695</v>
      </c>
      <c r="BH11" s="1002"/>
      <c r="BI11" s="1003"/>
      <c r="BJ11" s="296" t="s">
        <v>695</v>
      </c>
      <c r="BK11" s="1002"/>
      <c r="BL11" s="1003"/>
      <c r="BM11" s="296" t="s">
        <v>695</v>
      </c>
      <c r="BN11" s="1006" t="str">
        <f>IF(SUM(BH11:BM11)=0,"",SUM(BH11:BM11))</f>
        <v/>
      </c>
      <c r="BO11" s="1007"/>
      <c r="BP11" s="296" t="s">
        <v>695</v>
      </c>
      <c r="BQ11" s="1002"/>
      <c r="BR11" s="1003"/>
      <c r="BS11" s="296" t="s">
        <v>695</v>
      </c>
      <c r="BT11" s="1002"/>
      <c r="BU11" s="1003"/>
      <c r="BV11" s="296" t="s">
        <v>695</v>
      </c>
      <c r="BW11" s="1006" t="str">
        <f>IF(SUM(BQ11:BV11)=0,"",SUM(BQ11:BV11))</f>
        <v/>
      </c>
      <c r="BX11" s="1007"/>
      <c r="BY11" s="296" t="s">
        <v>695</v>
      </c>
      <c r="BZ11" s="15"/>
    </row>
    <row r="12" spans="1:78" ht="16.95" customHeight="1" x14ac:dyDescent="0.2">
      <c r="A12" s="996"/>
      <c r="B12" s="997"/>
      <c r="C12" s="997"/>
      <c r="D12" s="997"/>
      <c r="E12" s="998"/>
      <c r="F12" s="1019" t="s">
        <v>859</v>
      </c>
      <c r="G12" s="1020"/>
      <c r="H12" s="1021" t="s">
        <v>860</v>
      </c>
      <c r="I12" s="1022"/>
      <c r="J12" s="979"/>
      <c r="K12" s="980"/>
      <c r="L12" s="980"/>
      <c r="M12" s="295" t="s">
        <v>695</v>
      </c>
      <c r="N12" s="979"/>
      <c r="O12" s="980"/>
      <c r="P12" s="980"/>
      <c r="Q12" s="295" t="s">
        <v>695</v>
      </c>
      <c r="R12" s="981" t="str">
        <f t="shared" si="0"/>
        <v/>
      </c>
      <c r="S12" s="982"/>
      <c r="T12" s="295" t="s">
        <v>695</v>
      </c>
      <c r="U12" s="979"/>
      <c r="V12" s="980"/>
      <c r="W12" s="295" t="s">
        <v>695</v>
      </c>
      <c r="X12" s="979"/>
      <c r="Y12" s="980"/>
      <c r="Z12" s="295" t="s">
        <v>695</v>
      </c>
      <c r="AA12" s="1017" t="str">
        <f t="shared" si="1"/>
        <v/>
      </c>
      <c r="AB12" s="1018"/>
      <c r="AC12" s="295" t="s">
        <v>695</v>
      </c>
      <c r="AD12" s="979"/>
      <c r="AE12" s="980"/>
      <c r="AF12" s="295" t="s">
        <v>695</v>
      </c>
      <c r="AG12" s="979"/>
      <c r="AH12" s="980"/>
      <c r="AI12" s="295" t="s">
        <v>695</v>
      </c>
      <c r="AJ12" s="981" t="str">
        <f t="shared" si="2"/>
        <v/>
      </c>
      <c r="AK12" s="982"/>
      <c r="AL12" s="295" t="s">
        <v>695</v>
      </c>
      <c r="AM12" s="15"/>
      <c r="AN12" s="996"/>
      <c r="AO12" s="997"/>
      <c r="AP12" s="997"/>
      <c r="AQ12" s="997"/>
      <c r="AR12" s="998"/>
      <c r="AS12" s="1027" t="s">
        <v>628</v>
      </c>
      <c r="AT12" s="1028"/>
      <c r="AU12" s="297" t="s">
        <v>861</v>
      </c>
      <c r="AV12" s="298"/>
      <c r="AW12" s="1004" t="str">
        <f>IF(SUM(AW9:AY11)=0,"",SUM(AW9:AY11))</f>
        <v/>
      </c>
      <c r="AX12" s="1005"/>
      <c r="AY12" s="1005"/>
      <c r="AZ12" s="299" t="s">
        <v>695</v>
      </c>
      <c r="BA12" s="1004" t="str">
        <f>IF(SUM(BA9:BC11)=0,"",SUM(BA9:BC11))</f>
        <v/>
      </c>
      <c r="BB12" s="1005"/>
      <c r="BC12" s="1005"/>
      <c r="BD12" s="299" t="s">
        <v>695</v>
      </c>
      <c r="BE12" s="1004" t="str">
        <f>IF(SUM(BE9:BF11)=0,"",SUM(BE9:BF11))</f>
        <v/>
      </c>
      <c r="BF12" s="1005"/>
      <c r="BG12" s="299" t="s">
        <v>695</v>
      </c>
      <c r="BH12" s="1004" t="str">
        <f>IF(SUM(BH9:BI11)=0,"",SUM(BH9:BI11))</f>
        <v/>
      </c>
      <c r="BI12" s="1005"/>
      <c r="BJ12" s="299" t="s">
        <v>695</v>
      </c>
      <c r="BK12" s="1004" t="str">
        <f>IF(SUM(BK9:BL11)=0,"",SUM(BK9:BL11))</f>
        <v/>
      </c>
      <c r="BL12" s="1005"/>
      <c r="BM12" s="299" t="s">
        <v>695</v>
      </c>
      <c r="BN12" s="1004" t="str">
        <f>IF(SUM(BN9:BO11)=0,"",SUM(BN9:BO11))</f>
        <v/>
      </c>
      <c r="BO12" s="1005"/>
      <c r="BP12" s="299" t="s">
        <v>695</v>
      </c>
      <c r="BQ12" s="1004" t="str">
        <f>IF(SUM(BQ9:BR11)=0,"",SUM(BQ9:BR11))</f>
        <v/>
      </c>
      <c r="BR12" s="1005"/>
      <c r="BS12" s="299" t="s">
        <v>695</v>
      </c>
      <c r="BT12" s="1004" t="str">
        <f>IF(SUM(BT9:BU11)=0,"",SUM(BT9:BU11))</f>
        <v/>
      </c>
      <c r="BU12" s="1005"/>
      <c r="BV12" s="299" t="s">
        <v>695</v>
      </c>
      <c r="BW12" s="1004" t="str">
        <f>IF(SUM(BW9:BX11)=0,"",SUM(BW9:BX11))</f>
        <v/>
      </c>
      <c r="BX12" s="1005"/>
      <c r="BY12" s="299" t="s">
        <v>695</v>
      </c>
      <c r="BZ12" s="15"/>
    </row>
    <row r="13" spans="1:78" ht="16.95" customHeight="1" x14ac:dyDescent="0.2">
      <c r="A13" s="996"/>
      <c r="B13" s="997"/>
      <c r="C13" s="997"/>
      <c r="D13" s="997"/>
      <c r="E13" s="998"/>
      <c r="F13" s="1019" t="s">
        <v>862</v>
      </c>
      <c r="G13" s="1020"/>
      <c r="H13" s="1021" t="s">
        <v>863</v>
      </c>
      <c r="I13" s="1022"/>
      <c r="J13" s="979"/>
      <c r="K13" s="980"/>
      <c r="L13" s="980"/>
      <c r="M13" s="295" t="s">
        <v>695</v>
      </c>
      <c r="N13" s="979"/>
      <c r="O13" s="980"/>
      <c r="P13" s="980"/>
      <c r="Q13" s="295" t="s">
        <v>695</v>
      </c>
      <c r="R13" s="981" t="str">
        <f t="shared" si="0"/>
        <v/>
      </c>
      <c r="S13" s="982"/>
      <c r="T13" s="295" t="s">
        <v>695</v>
      </c>
      <c r="U13" s="979"/>
      <c r="V13" s="980"/>
      <c r="W13" s="295" t="s">
        <v>695</v>
      </c>
      <c r="X13" s="979"/>
      <c r="Y13" s="980"/>
      <c r="Z13" s="295" t="s">
        <v>695</v>
      </c>
      <c r="AA13" s="1017" t="str">
        <f t="shared" si="1"/>
        <v/>
      </c>
      <c r="AB13" s="1018"/>
      <c r="AC13" s="295" t="s">
        <v>695</v>
      </c>
      <c r="AD13" s="979"/>
      <c r="AE13" s="980"/>
      <c r="AF13" s="295" t="s">
        <v>695</v>
      </c>
      <c r="AG13" s="979"/>
      <c r="AH13" s="980"/>
      <c r="AI13" s="295" t="s">
        <v>695</v>
      </c>
      <c r="AJ13" s="981" t="str">
        <f t="shared" si="2"/>
        <v/>
      </c>
      <c r="AK13" s="982"/>
      <c r="AL13" s="295" t="s">
        <v>695</v>
      </c>
      <c r="AM13" s="15"/>
      <c r="AN13" s="999"/>
      <c r="AO13" s="1000"/>
      <c r="AP13" s="1000"/>
      <c r="AQ13" s="1000"/>
      <c r="AR13" s="1001"/>
      <c r="AS13" s="1029"/>
      <c r="AT13" s="1030"/>
      <c r="AU13" s="300" t="s">
        <v>697</v>
      </c>
      <c r="AV13" s="301"/>
      <c r="AW13" s="1037"/>
      <c r="AX13" s="1038"/>
      <c r="AY13" s="1038"/>
      <c r="AZ13" s="1039"/>
      <c r="BA13" s="1037"/>
      <c r="BB13" s="1038"/>
      <c r="BC13" s="1038"/>
      <c r="BD13" s="1039"/>
      <c r="BE13" s="1037"/>
      <c r="BF13" s="1038"/>
      <c r="BG13" s="1039"/>
      <c r="BH13" s="1035" t="str">
        <f>IF(ISERROR(BH12/AW12*100),"",BH12/AW12*100)</f>
        <v/>
      </c>
      <c r="BI13" s="1036"/>
      <c r="BJ13" s="302" t="s">
        <v>864</v>
      </c>
      <c r="BK13" s="1035" t="str">
        <f>IF(ISERROR(BK12/BA12*100),"",BK12/BA12*100)</f>
        <v/>
      </c>
      <c r="BL13" s="1036"/>
      <c r="BM13" s="302" t="s">
        <v>865</v>
      </c>
      <c r="BN13" s="1035" t="str">
        <f>IF(ISERROR(BN12/BE12*100),"",BN12/BE12*100)</f>
        <v/>
      </c>
      <c r="BO13" s="1036"/>
      <c r="BP13" s="302" t="s">
        <v>865</v>
      </c>
      <c r="BQ13" s="1035" t="str">
        <f>IF(ISERROR(BQ12/AW12*100),"",BQ12/AW12*100)</f>
        <v/>
      </c>
      <c r="BR13" s="1036"/>
      <c r="BS13" s="302" t="s">
        <v>865</v>
      </c>
      <c r="BT13" s="1035" t="str">
        <f>IF(ISERROR(BT12/BA12*100),"",BT12/BA12*100)</f>
        <v/>
      </c>
      <c r="BU13" s="1036"/>
      <c r="BV13" s="302" t="s">
        <v>865</v>
      </c>
      <c r="BW13" s="1035" t="str">
        <f>IF(ISERROR(BW12/BE12*100),"",BW12/BE12*100)</f>
        <v/>
      </c>
      <c r="BX13" s="1036"/>
      <c r="BY13" s="302" t="s">
        <v>865</v>
      </c>
      <c r="BZ13" s="15"/>
    </row>
    <row r="14" spans="1:78" ht="16.95" customHeight="1" thickBot="1" x14ac:dyDescent="0.25">
      <c r="A14" s="996"/>
      <c r="B14" s="997"/>
      <c r="C14" s="997"/>
      <c r="D14" s="997"/>
      <c r="E14" s="998"/>
      <c r="F14" s="1023" t="s">
        <v>866</v>
      </c>
      <c r="G14" s="1024"/>
      <c r="H14" s="1025" t="s">
        <v>867</v>
      </c>
      <c r="I14" s="1026"/>
      <c r="J14" s="1002"/>
      <c r="K14" s="1003"/>
      <c r="L14" s="1003"/>
      <c r="M14" s="296" t="s">
        <v>695</v>
      </c>
      <c r="N14" s="1002"/>
      <c r="O14" s="1003"/>
      <c r="P14" s="1003"/>
      <c r="Q14" s="296" t="s">
        <v>695</v>
      </c>
      <c r="R14" s="1006" t="str">
        <f t="shared" si="0"/>
        <v/>
      </c>
      <c r="S14" s="1007"/>
      <c r="T14" s="296" t="s">
        <v>695</v>
      </c>
      <c r="U14" s="1002"/>
      <c r="V14" s="1003"/>
      <c r="W14" s="296" t="s">
        <v>695</v>
      </c>
      <c r="X14" s="1002"/>
      <c r="Y14" s="1003"/>
      <c r="Z14" s="296" t="s">
        <v>695</v>
      </c>
      <c r="AA14" s="1040" t="str">
        <f t="shared" si="1"/>
        <v/>
      </c>
      <c r="AB14" s="1041"/>
      <c r="AC14" s="296" t="s">
        <v>695</v>
      </c>
      <c r="AD14" s="1002"/>
      <c r="AE14" s="1003"/>
      <c r="AF14" s="296" t="s">
        <v>695</v>
      </c>
      <c r="AG14" s="1002"/>
      <c r="AH14" s="1003"/>
      <c r="AI14" s="296" t="s">
        <v>695</v>
      </c>
      <c r="AJ14" s="1006" t="str">
        <f t="shared" si="2"/>
        <v/>
      </c>
      <c r="AK14" s="1007"/>
      <c r="AL14" s="296" t="s">
        <v>695</v>
      </c>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row>
    <row r="15" spans="1:78" ht="16.95" customHeight="1" x14ac:dyDescent="0.2">
      <c r="A15" s="996"/>
      <c r="B15" s="997"/>
      <c r="C15" s="997"/>
      <c r="D15" s="997"/>
      <c r="E15" s="998"/>
      <c r="F15" s="1031" t="s">
        <v>628</v>
      </c>
      <c r="G15" s="1032"/>
      <c r="H15" s="303" t="s">
        <v>861</v>
      </c>
      <c r="I15" s="304"/>
      <c r="J15" s="1004" t="str">
        <f>IF(SUM(J9:L14)=0,"",SUM(J9:L14))</f>
        <v/>
      </c>
      <c r="K15" s="1005"/>
      <c r="L15" s="1005"/>
      <c r="M15" s="299" t="s">
        <v>695</v>
      </c>
      <c r="N15" s="1004" t="str">
        <f>IF(SUM(N9:P14)=0,"",SUM(N9:P14))</f>
        <v/>
      </c>
      <c r="O15" s="1005"/>
      <c r="P15" s="1005"/>
      <c r="Q15" s="299" t="s">
        <v>695</v>
      </c>
      <c r="R15" s="1004" t="str">
        <f>IF(SUM(R9:S14)=0,"",SUM(R9:S14))</f>
        <v/>
      </c>
      <c r="S15" s="1005"/>
      <c r="T15" s="299" t="s">
        <v>695</v>
      </c>
      <c r="U15" s="1004" t="str">
        <f>IF(SUM(U9:V14)=0,"",SUM(U9:V14))</f>
        <v/>
      </c>
      <c r="V15" s="1005"/>
      <c r="W15" s="299" t="s">
        <v>695</v>
      </c>
      <c r="X15" s="1004" t="str">
        <f>IF(SUM(X9:Y14)=0,"",SUM(X9:Y14))</f>
        <v/>
      </c>
      <c r="Y15" s="1005"/>
      <c r="Z15" s="299" t="s">
        <v>695</v>
      </c>
      <c r="AA15" s="1004" t="str">
        <f>IF(SUM(AA9:AB14)=0,"",SUM(AA9:AB14))</f>
        <v/>
      </c>
      <c r="AB15" s="1005"/>
      <c r="AC15" s="299" t="s">
        <v>695</v>
      </c>
      <c r="AD15" s="1004" t="str">
        <f>IF(SUM(AD9:AE14)=0,"",SUM(AD9:AE14))</f>
        <v/>
      </c>
      <c r="AE15" s="1005"/>
      <c r="AF15" s="299" t="s">
        <v>695</v>
      </c>
      <c r="AG15" s="1004" t="str">
        <f>IF(SUM(AG9:AH14)=0,"",SUM(AG9:AH14))</f>
        <v/>
      </c>
      <c r="AH15" s="1005"/>
      <c r="AI15" s="299" t="s">
        <v>695</v>
      </c>
      <c r="AJ15" s="1004" t="str">
        <f>IF(SUM(AJ9:AK14)=0,"",SUM(AJ9:AK14))</f>
        <v/>
      </c>
      <c r="AK15" s="1005"/>
      <c r="AL15" s="299" t="s">
        <v>695</v>
      </c>
      <c r="AM15" s="15"/>
      <c r="AN15" s="1008" t="s">
        <v>847</v>
      </c>
      <c r="AO15" s="1009"/>
      <c r="AP15" s="1009"/>
      <c r="AQ15" s="1009"/>
      <c r="AR15" s="1010"/>
      <c r="AS15" s="1008" t="s">
        <v>848</v>
      </c>
      <c r="AT15" s="1009"/>
      <c r="AU15" s="1009"/>
      <c r="AV15" s="1010"/>
      <c r="AW15" s="1014" t="s">
        <v>849</v>
      </c>
      <c r="AX15" s="1015"/>
      <c r="AY15" s="1015"/>
      <c r="AZ15" s="1015"/>
      <c r="BA15" s="1015"/>
      <c r="BB15" s="1015"/>
      <c r="BC15" s="1015"/>
      <c r="BD15" s="1015"/>
      <c r="BE15" s="1015"/>
      <c r="BF15" s="1015"/>
      <c r="BG15" s="1016"/>
      <c r="BH15" s="973" t="s">
        <v>692</v>
      </c>
      <c r="BI15" s="974"/>
      <c r="BJ15" s="974"/>
      <c r="BK15" s="974"/>
      <c r="BL15" s="974"/>
      <c r="BM15" s="974"/>
      <c r="BN15" s="974"/>
      <c r="BO15" s="974"/>
      <c r="BP15" s="975"/>
      <c r="BQ15" s="973" t="s">
        <v>693</v>
      </c>
      <c r="BR15" s="974"/>
      <c r="BS15" s="974"/>
      <c r="BT15" s="974"/>
      <c r="BU15" s="974"/>
      <c r="BV15" s="974"/>
      <c r="BW15" s="974"/>
      <c r="BX15" s="974"/>
      <c r="BY15" s="975"/>
      <c r="BZ15" s="15"/>
    </row>
    <row r="16" spans="1:78" ht="16.95" customHeight="1" thickBot="1" x14ac:dyDescent="0.25">
      <c r="A16" s="999"/>
      <c r="B16" s="1000"/>
      <c r="C16" s="1000"/>
      <c r="D16" s="1000"/>
      <c r="E16" s="1001"/>
      <c r="F16" s="1033"/>
      <c r="G16" s="1034"/>
      <c r="H16" s="300" t="s">
        <v>697</v>
      </c>
      <c r="I16" s="301"/>
      <c r="J16" s="1037"/>
      <c r="K16" s="1038"/>
      <c r="L16" s="1038"/>
      <c r="M16" s="1039"/>
      <c r="N16" s="1037"/>
      <c r="O16" s="1038"/>
      <c r="P16" s="1038"/>
      <c r="Q16" s="1039"/>
      <c r="R16" s="1037"/>
      <c r="S16" s="1038"/>
      <c r="T16" s="1039"/>
      <c r="U16" s="1035" t="str">
        <f>IF(ISERROR(U15/J15*100),"",U15/J15*100)</f>
        <v/>
      </c>
      <c r="V16" s="1036"/>
      <c r="W16" s="302" t="s">
        <v>864</v>
      </c>
      <c r="X16" s="1035" t="str">
        <f>IF(ISERROR(X15/N15*100),"",X15/N15*100)</f>
        <v/>
      </c>
      <c r="Y16" s="1036"/>
      <c r="Z16" s="302" t="s">
        <v>865</v>
      </c>
      <c r="AA16" s="1035" t="str">
        <f>IF(ISERROR(AA15/R15*100),"",AA15/R15*100)</f>
        <v/>
      </c>
      <c r="AB16" s="1036"/>
      <c r="AC16" s="302" t="s">
        <v>865</v>
      </c>
      <c r="AD16" s="1035" t="str">
        <f>IF(ISERROR(AD15/J15*100),"",AD15/J15*100)</f>
        <v/>
      </c>
      <c r="AE16" s="1036"/>
      <c r="AF16" s="302" t="s">
        <v>865</v>
      </c>
      <c r="AG16" s="1035" t="str">
        <f>IF(ISERROR(AG15/N15*100),"",AG15/N15*100)</f>
        <v/>
      </c>
      <c r="AH16" s="1036"/>
      <c r="AI16" s="302" t="s">
        <v>865</v>
      </c>
      <c r="AJ16" s="1035" t="str">
        <f>IF(ISERROR(AJ15/R15*100),"",AJ15/R15*100)</f>
        <v/>
      </c>
      <c r="AK16" s="1036"/>
      <c r="AL16" s="302" t="s">
        <v>865</v>
      </c>
      <c r="AM16" s="15"/>
      <c r="AN16" s="1011"/>
      <c r="AO16" s="1012"/>
      <c r="AP16" s="1012"/>
      <c r="AQ16" s="1012"/>
      <c r="AR16" s="1013"/>
      <c r="AS16" s="1011"/>
      <c r="AT16" s="1012"/>
      <c r="AU16" s="1012"/>
      <c r="AV16" s="1013"/>
      <c r="AW16" s="976" t="s">
        <v>408</v>
      </c>
      <c r="AX16" s="977"/>
      <c r="AY16" s="977"/>
      <c r="AZ16" s="978"/>
      <c r="BA16" s="976" t="s">
        <v>409</v>
      </c>
      <c r="BB16" s="977"/>
      <c r="BC16" s="977"/>
      <c r="BD16" s="978"/>
      <c r="BE16" s="976" t="s">
        <v>694</v>
      </c>
      <c r="BF16" s="977"/>
      <c r="BG16" s="978"/>
      <c r="BH16" s="976" t="s">
        <v>408</v>
      </c>
      <c r="BI16" s="977"/>
      <c r="BJ16" s="978"/>
      <c r="BK16" s="976" t="s">
        <v>409</v>
      </c>
      <c r="BL16" s="977"/>
      <c r="BM16" s="978"/>
      <c r="BN16" s="976" t="s">
        <v>694</v>
      </c>
      <c r="BO16" s="977"/>
      <c r="BP16" s="978"/>
      <c r="BQ16" s="976" t="s">
        <v>408</v>
      </c>
      <c r="BR16" s="977"/>
      <c r="BS16" s="978"/>
      <c r="BT16" s="976" t="s">
        <v>409</v>
      </c>
      <c r="BU16" s="977"/>
      <c r="BV16" s="978"/>
      <c r="BW16" s="976" t="s">
        <v>694</v>
      </c>
      <c r="BX16" s="977"/>
      <c r="BY16" s="978"/>
      <c r="BZ16" s="15"/>
    </row>
    <row r="17" spans="1:78" ht="16.95" customHeight="1" thickTop="1" x14ac:dyDescent="0.2">
      <c r="A17" s="15"/>
      <c r="B17" s="15"/>
      <c r="C17" s="15"/>
      <c r="D17" s="15"/>
      <c r="E17" s="15"/>
      <c r="F17" s="305"/>
      <c r="G17" s="306"/>
      <c r="H17" s="297"/>
      <c r="I17" s="30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993"/>
      <c r="AO17" s="994"/>
      <c r="AP17" s="994"/>
      <c r="AQ17" s="994"/>
      <c r="AR17" s="995"/>
      <c r="AS17" s="983" t="s">
        <v>850</v>
      </c>
      <c r="AT17" s="984"/>
      <c r="AU17" s="985" t="s">
        <v>852</v>
      </c>
      <c r="AV17" s="986"/>
      <c r="AW17" s="987"/>
      <c r="AX17" s="988"/>
      <c r="AY17" s="988"/>
      <c r="AZ17" s="294" t="s">
        <v>695</v>
      </c>
      <c r="BA17" s="987"/>
      <c r="BB17" s="988"/>
      <c r="BC17" s="988"/>
      <c r="BD17" s="294" t="s">
        <v>695</v>
      </c>
      <c r="BE17" s="989" t="str">
        <f>IF(SUM(AW17:BD17)=0,"",SUM(AW17:BD17))</f>
        <v/>
      </c>
      <c r="BF17" s="990"/>
      <c r="BG17" s="294" t="s">
        <v>695</v>
      </c>
      <c r="BH17" s="987"/>
      <c r="BI17" s="988"/>
      <c r="BJ17" s="294" t="s">
        <v>695</v>
      </c>
      <c r="BK17" s="987"/>
      <c r="BL17" s="988"/>
      <c r="BM17" s="294" t="s">
        <v>695</v>
      </c>
      <c r="BN17" s="989" t="str">
        <f>IF(SUM(BH17:BM17)=0,"",SUM(BH17:BM17))</f>
        <v/>
      </c>
      <c r="BO17" s="990"/>
      <c r="BP17" s="294" t="s">
        <v>695</v>
      </c>
      <c r="BQ17" s="987"/>
      <c r="BR17" s="988"/>
      <c r="BS17" s="294" t="s">
        <v>695</v>
      </c>
      <c r="BT17" s="987"/>
      <c r="BU17" s="988"/>
      <c r="BV17" s="294" t="s">
        <v>695</v>
      </c>
      <c r="BW17" s="989" t="str">
        <f>IF(SUM(BQ17:BV17)=0,"",SUM(BQ17:BV17))</f>
        <v/>
      </c>
      <c r="BX17" s="990"/>
      <c r="BY17" s="294" t="s">
        <v>695</v>
      </c>
      <c r="BZ17" s="15"/>
    </row>
    <row r="18" spans="1:78" ht="16.95" customHeight="1" x14ac:dyDescent="0.2">
      <c r="A18" s="1008" t="s">
        <v>847</v>
      </c>
      <c r="B18" s="1009"/>
      <c r="C18" s="1009"/>
      <c r="D18" s="1009"/>
      <c r="E18" s="1010"/>
      <c r="F18" s="1008" t="s">
        <v>848</v>
      </c>
      <c r="G18" s="1009"/>
      <c r="H18" s="1009"/>
      <c r="I18" s="1010"/>
      <c r="J18" s="1014" t="s">
        <v>849</v>
      </c>
      <c r="K18" s="1015"/>
      <c r="L18" s="1015"/>
      <c r="M18" s="1015"/>
      <c r="N18" s="1015"/>
      <c r="O18" s="1015"/>
      <c r="P18" s="1015"/>
      <c r="Q18" s="1015"/>
      <c r="R18" s="1015"/>
      <c r="S18" s="1015"/>
      <c r="T18" s="1016"/>
      <c r="U18" s="973" t="s">
        <v>692</v>
      </c>
      <c r="V18" s="974"/>
      <c r="W18" s="974"/>
      <c r="X18" s="974"/>
      <c r="Y18" s="974"/>
      <c r="Z18" s="974"/>
      <c r="AA18" s="974"/>
      <c r="AB18" s="974"/>
      <c r="AC18" s="975"/>
      <c r="AD18" s="973" t="s">
        <v>693</v>
      </c>
      <c r="AE18" s="974"/>
      <c r="AF18" s="974"/>
      <c r="AG18" s="974"/>
      <c r="AH18" s="974"/>
      <c r="AI18" s="974"/>
      <c r="AJ18" s="974"/>
      <c r="AK18" s="974"/>
      <c r="AL18" s="975"/>
      <c r="AM18" s="15"/>
      <c r="AN18" s="996"/>
      <c r="AO18" s="997"/>
      <c r="AP18" s="997"/>
      <c r="AQ18" s="997"/>
      <c r="AR18" s="998"/>
      <c r="AS18" s="1019" t="s">
        <v>853</v>
      </c>
      <c r="AT18" s="1020"/>
      <c r="AU18" s="1021" t="s">
        <v>855</v>
      </c>
      <c r="AV18" s="1022"/>
      <c r="AW18" s="979"/>
      <c r="AX18" s="980"/>
      <c r="AY18" s="980"/>
      <c r="AZ18" s="295" t="s">
        <v>695</v>
      </c>
      <c r="BA18" s="979"/>
      <c r="BB18" s="980"/>
      <c r="BC18" s="980"/>
      <c r="BD18" s="295" t="s">
        <v>695</v>
      </c>
      <c r="BE18" s="981" t="str">
        <f>IF(SUM(AW18:BD18)=0,"",SUM(AW18:BD18))</f>
        <v/>
      </c>
      <c r="BF18" s="982"/>
      <c r="BG18" s="295" t="s">
        <v>695</v>
      </c>
      <c r="BH18" s="979"/>
      <c r="BI18" s="980"/>
      <c r="BJ18" s="295" t="s">
        <v>695</v>
      </c>
      <c r="BK18" s="979"/>
      <c r="BL18" s="980"/>
      <c r="BM18" s="295" t="s">
        <v>695</v>
      </c>
      <c r="BN18" s="981" t="str">
        <f>IF(SUM(BH18:BM18)=0,"",SUM(BH18:BM18))</f>
        <v/>
      </c>
      <c r="BO18" s="982"/>
      <c r="BP18" s="295" t="s">
        <v>695</v>
      </c>
      <c r="BQ18" s="979"/>
      <c r="BR18" s="980"/>
      <c r="BS18" s="295" t="s">
        <v>695</v>
      </c>
      <c r="BT18" s="979"/>
      <c r="BU18" s="980"/>
      <c r="BV18" s="295" t="s">
        <v>695</v>
      </c>
      <c r="BW18" s="981" t="str">
        <f>IF(SUM(BQ18:BV18)=0,"",SUM(BQ18:BV18))</f>
        <v/>
      </c>
      <c r="BX18" s="982"/>
      <c r="BY18" s="295" t="s">
        <v>695</v>
      </c>
      <c r="BZ18" s="15"/>
    </row>
    <row r="19" spans="1:78" ht="16.95" customHeight="1" thickBot="1" x14ac:dyDescent="0.25">
      <c r="A19" s="1011"/>
      <c r="B19" s="1012"/>
      <c r="C19" s="1012"/>
      <c r="D19" s="1012"/>
      <c r="E19" s="1013"/>
      <c r="F19" s="1011"/>
      <c r="G19" s="1012"/>
      <c r="H19" s="1012"/>
      <c r="I19" s="1013"/>
      <c r="J19" s="976" t="s">
        <v>408</v>
      </c>
      <c r="K19" s="977"/>
      <c r="L19" s="977"/>
      <c r="M19" s="978"/>
      <c r="N19" s="976" t="s">
        <v>409</v>
      </c>
      <c r="O19" s="977"/>
      <c r="P19" s="977"/>
      <c r="Q19" s="978"/>
      <c r="R19" s="976" t="s">
        <v>694</v>
      </c>
      <c r="S19" s="977"/>
      <c r="T19" s="978"/>
      <c r="U19" s="976" t="s">
        <v>408</v>
      </c>
      <c r="V19" s="977"/>
      <c r="W19" s="978"/>
      <c r="X19" s="976" t="s">
        <v>409</v>
      </c>
      <c r="Y19" s="977"/>
      <c r="Z19" s="978"/>
      <c r="AA19" s="976" t="s">
        <v>694</v>
      </c>
      <c r="AB19" s="977"/>
      <c r="AC19" s="978"/>
      <c r="AD19" s="976" t="s">
        <v>408</v>
      </c>
      <c r="AE19" s="977"/>
      <c r="AF19" s="978"/>
      <c r="AG19" s="976" t="s">
        <v>409</v>
      </c>
      <c r="AH19" s="977"/>
      <c r="AI19" s="978"/>
      <c r="AJ19" s="976" t="s">
        <v>694</v>
      </c>
      <c r="AK19" s="977"/>
      <c r="AL19" s="978"/>
      <c r="AM19" s="15"/>
      <c r="AN19" s="996"/>
      <c r="AO19" s="997"/>
      <c r="AP19" s="997"/>
      <c r="AQ19" s="997"/>
      <c r="AR19" s="998"/>
      <c r="AS19" s="1023" t="s">
        <v>856</v>
      </c>
      <c r="AT19" s="1024"/>
      <c r="AU19" s="1025" t="s">
        <v>858</v>
      </c>
      <c r="AV19" s="1026"/>
      <c r="AW19" s="1002"/>
      <c r="AX19" s="1003"/>
      <c r="AY19" s="1003"/>
      <c r="AZ19" s="296" t="s">
        <v>695</v>
      </c>
      <c r="BA19" s="1002"/>
      <c r="BB19" s="1003"/>
      <c r="BC19" s="1003"/>
      <c r="BD19" s="296" t="s">
        <v>695</v>
      </c>
      <c r="BE19" s="1006" t="str">
        <f>IF(SUM(AW19:BD19)=0,"",SUM(AW19:BD19))</f>
        <v/>
      </c>
      <c r="BF19" s="1007"/>
      <c r="BG19" s="296" t="s">
        <v>695</v>
      </c>
      <c r="BH19" s="1002"/>
      <c r="BI19" s="1003"/>
      <c r="BJ19" s="296" t="s">
        <v>695</v>
      </c>
      <c r="BK19" s="1002"/>
      <c r="BL19" s="1003"/>
      <c r="BM19" s="296" t="s">
        <v>695</v>
      </c>
      <c r="BN19" s="1006" t="str">
        <f>IF(SUM(BH19:BM19)=0,"",SUM(BH19:BM19))</f>
        <v/>
      </c>
      <c r="BO19" s="1007"/>
      <c r="BP19" s="296" t="s">
        <v>695</v>
      </c>
      <c r="BQ19" s="1002"/>
      <c r="BR19" s="1003"/>
      <c r="BS19" s="296" t="s">
        <v>695</v>
      </c>
      <c r="BT19" s="1002"/>
      <c r="BU19" s="1003"/>
      <c r="BV19" s="296" t="s">
        <v>695</v>
      </c>
      <c r="BW19" s="1006" t="str">
        <f>IF(SUM(BQ19:BV19)=0,"",SUM(BQ19:BV19))</f>
        <v/>
      </c>
      <c r="BX19" s="1007"/>
      <c r="BY19" s="296" t="s">
        <v>695</v>
      </c>
      <c r="BZ19" s="15"/>
    </row>
    <row r="20" spans="1:78" ht="16.95" customHeight="1" thickTop="1" x14ac:dyDescent="0.2">
      <c r="A20" s="993"/>
      <c r="B20" s="994"/>
      <c r="C20" s="994"/>
      <c r="D20" s="994"/>
      <c r="E20" s="995"/>
      <c r="F20" s="983" t="s">
        <v>850</v>
      </c>
      <c r="G20" s="984"/>
      <c r="H20" s="985" t="s">
        <v>851</v>
      </c>
      <c r="I20" s="986"/>
      <c r="J20" s="987"/>
      <c r="K20" s="988"/>
      <c r="L20" s="988"/>
      <c r="M20" s="294" t="s">
        <v>695</v>
      </c>
      <c r="N20" s="987"/>
      <c r="O20" s="988"/>
      <c r="P20" s="988"/>
      <c r="Q20" s="294" t="s">
        <v>695</v>
      </c>
      <c r="R20" s="989" t="str">
        <f t="shared" ref="R20:R25" si="3">IF(SUM(J20:Q20)=0,"",SUM(J20:Q20))</f>
        <v/>
      </c>
      <c r="S20" s="990"/>
      <c r="T20" s="294" t="s">
        <v>695</v>
      </c>
      <c r="U20" s="987"/>
      <c r="V20" s="988"/>
      <c r="W20" s="294" t="s">
        <v>695</v>
      </c>
      <c r="X20" s="987"/>
      <c r="Y20" s="988"/>
      <c r="Z20" s="294" t="s">
        <v>695</v>
      </c>
      <c r="AA20" s="991" t="str">
        <f t="shared" ref="AA20:AA25" si="4">IF(SUM(U20:Z20)=0,"",SUM(U20:Z20))</f>
        <v/>
      </c>
      <c r="AB20" s="992"/>
      <c r="AC20" s="294" t="s">
        <v>695</v>
      </c>
      <c r="AD20" s="987"/>
      <c r="AE20" s="988"/>
      <c r="AF20" s="294" t="s">
        <v>695</v>
      </c>
      <c r="AG20" s="987"/>
      <c r="AH20" s="988"/>
      <c r="AI20" s="294" t="s">
        <v>695</v>
      </c>
      <c r="AJ20" s="989" t="str">
        <f t="shared" ref="AJ20:AJ25" si="5">IF(SUM(AD20:AI20)=0,"",SUM(AD20:AI20))</f>
        <v/>
      </c>
      <c r="AK20" s="990"/>
      <c r="AL20" s="294" t="s">
        <v>695</v>
      </c>
      <c r="AM20" s="15"/>
      <c r="AN20" s="996"/>
      <c r="AO20" s="997"/>
      <c r="AP20" s="997"/>
      <c r="AQ20" s="997"/>
      <c r="AR20" s="998"/>
      <c r="AS20" s="1027" t="s">
        <v>628</v>
      </c>
      <c r="AT20" s="1028"/>
      <c r="AU20" s="297" t="s">
        <v>861</v>
      </c>
      <c r="AV20" s="298"/>
      <c r="AW20" s="1004" t="str">
        <f>IF(SUM(AW17:AY19)=0,"",SUM(AW17:AY19))</f>
        <v/>
      </c>
      <c r="AX20" s="1005"/>
      <c r="AY20" s="1005"/>
      <c r="AZ20" s="299" t="s">
        <v>695</v>
      </c>
      <c r="BA20" s="1004" t="str">
        <f>IF(SUM(BA17:BC19)=0,"",SUM(BA17:BC19))</f>
        <v/>
      </c>
      <c r="BB20" s="1005"/>
      <c r="BC20" s="1005"/>
      <c r="BD20" s="299" t="s">
        <v>695</v>
      </c>
      <c r="BE20" s="1004" t="str">
        <f>IF(SUM(BE17:BF19)=0,"",SUM(BE17:BF19))</f>
        <v/>
      </c>
      <c r="BF20" s="1005"/>
      <c r="BG20" s="299" t="s">
        <v>695</v>
      </c>
      <c r="BH20" s="1004" t="str">
        <f>IF(SUM(BH17:BI19)=0,"",SUM(BH17:BI19))</f>
        <v/>
      </c>
      <c r="BI20" s="1005"/>
      <c r="BJ20" s="299" t="s">
        <v>695</v>
      </c>
      <c r="BK20" s="1004" t="str">
        <f>IF(SUM(BK17:BL19)=0,"",SUM(BK17:BL19))</f>
        <v/>
      </c>
      <c r="BL20" s="1005"/>
      <c r="BM20" s="299" t="s">
        <v>695</v>
      </c>
      <c r="BN20" s="1004" t="str">
        <f>IF(SUM(BN17:BO19)=0,"",SUM(BN17:BO19))</f>
        <v/>
      </c>
      <c r="BO20" s="1005"/>
      <c r="BP20" s="299" t="s">
        <v>695</v>
      </c>
      <c r="BQ20" s="1004" t="str">
        <f>IF(SUM(BQ17:BR19)=0,"",SUM(BQ17:BR19))</f>
        <v/>
      </c>
      <c r="BR20" s="1005"/>
      <c r="BS20" s="299" t="s">
        <v>695</v>
      </c>
      <c r="BT20" s="1004" t="str">
        <f>IF(SUM(BT17:BU19)=0,"",SUM(BT17:BU19))</f>
        <v/>
      </c>
      <c r="BU20" s="1005"/>
      <c r="BV20" s="299" t="s">
        <v>695</v>
      </c>
      <c r="BW20" s="1004" t="str">
        <f>IF(SUM(BW17:BX19)=0,"",SUM(BW17:BX19))</f>
        <v/>
      </c>
      <c r="BX20" s="1005"/>
      <c r="BY20" s="299" t="s">
        <v>695</v>
      </c>
      <c r="BZ20" s="15"/>
    </row>
    <row r="21" spans="1:78" ht="16.95" customHeight="1" x14ac:dyDescent="0.2">
      <c r="A21" s="996"/>
      <c r="B21" s="997"/>
      <c r="C21" s="997"/>
      <c r="D21" s="997"/>
      <c r="E21" s="998"/>
      <c r="F21" s="1019" t="s">
        <v>853</v>
      </c>
      <c r="G21" s="1020"/>
      <c r="H21" s="1021" t="s">
        <v>854</v>
      </c>
      <c r="I21" s="1022"/>
      <c r="J21" s="979"/>
      <c r="K21" s="980"/>
      <c r="L21" s="980"/>
      <c r="M21" s="295" t="s">
        <v>695</v>
      </c>
      <c r="N21" s="979"/>
      <c r="O21" s="980"/>
      <c r="P21" s="980"/>
      <c r="Q21" s="295" t="s">
        <v>695</v>
      </c>
      <c r="R21" s="981" t="str">
        <f t="shared" si="3"/>
        <v/>
      </c>
      <c r="S21" s="982"/>
      <c r="T21" s="295" t="s">
        <v>695</v>
      </c>
      <c r="U21" s="979"/>
      <c r="V21" s="980"/>
      <c r="W21" s="295" t="s">
        <v>695</v>
      </c>
      <c r="X21" s="979"/>
      <c r="Y21" s="980"/>
      <c r="Z21" s="295" t="s">
        <v>695</v>
      </c>
      <c r="AA21" s="1017" t="str">
        <f t="shared" si="4"/>
        <v/>
      </c>
      <c r="AB21" s="1018"/>
      <c r="AC21" s="295" t="s">
        <v>695</v>
      </c>
      <c r="AD21" s="979"/>
      <c r="AE21" s="980"/>
      <c r="AF21" s="295" t="s">
        <v>695</v>
      </c>
      <c r="AG21" s="979"/>
      <c r="AH21" s="980"/>
      <c r="AI21" s="295" t="s">
        <v>695</v>
      </c>
      <c r="AJ21" s="981" t="str">
        <f t="shared" si="5"/>
        <v/>
      </c>
      <c r="AK21" s="982"/>
      <c r="AL21" s="295" t="s">
        <v>695</v>
      </c>
      <c r="AM21" s="15"/>
      <c r="AN21" s="999"/>
      <c r="AO21" s="1000"/>
      <c r="AP21" s="1000"/>
      <c r="AQ21" s="1000"/>
      <c r="AR21" s="1001"/>
      <c r="AS21" s="1029"/>
      <c r="AT21" s="1030"/>
      <c r="AU21" s="300" t="s">
        <v>697</v>
      </c>
      <c r="AV21" s="301"/>
      <c r="AW21" s="1037"/>
      <c r="AX21" s="1038"/>
      <c r="AY21" s="1038"/>
      <c r="AZ21" s="1039"/>
      <c r="BA21" s="1037"/>
      <c r="BB21" s="1038"/>
      <c r="BC21" s="1038"/>
      <c r="BD21" s="1039"/>
      <c r="BE21" s="1037"/>
      <c r="BF21" s="1038"/>
      <c r="BG21" s="1039"/>
      <c r="BH21" s="1035" t="str">
        <f>IF(ISERROR(BH20/AW20*100),"",BH20/AW20*100)</f>
        <v/>
      </c>
      <c r="BI21" s="1036"/>
      <c r="BJ21" s="302" t="s">
        <v>864</v>
      </c>
      <c r="BK21" s="1035" t="str">
        <f>IF(ISERROR(BK20/BA20*100),"",BK20/BA20*100)</f>
        <v/>
      </c>
      <c r="BL21" s="1036"/>
      <c r="BM21" s="302" t="s">
        <v>865</v>
      </c>
      <c r="BN21" s="1035" t="str">
        <f>IF(ISERROR(BN20/BE20*100),"",BN20/BE20*100)</f>
        <v/>
      </c>
      <c r="BO21" s="1036"/>
      <c r="BP21" s="302" t="s">
        <v>865</v>
      </c>
      <c r="BQ21" s="1035" t="str">
        <f>IF(ISERROR(BQ20/AW20*100),"",BQ20/AW20*100)</f>
        <v/>
      </c>
      <c r="BR21" s="1036"/>
      <c r="BS21" s="302" t="s">
        <v>865</v>
      </c>
      <c r="BT21" s="1035" t="str">
        <f>IF(ISERROR(BT20/BA20*100),"",BT20/BA20*100)</f>
        <v/>
      </c>
      <c r="BU21" s="1036"/>
      <c r="BV21" s="302" t="s">
        <v>865</v>
      </c>
      <c r="BW21" s="1035" t="str">
        <f>IF(ISERROR(BW20/BE20*100),"",BW20/BE20*100)</f>
        <v/>
      </c>
      <c r="BX21" s="1036"/>
      <c r="BY21" s="302" t="s">
        <v>865</v>
      </c>
      <c r="BZ21" s="15"/>
    </row>
    <row r="22" spans="1:78" ht="16.95" customHeight="1" x14ac:dyDescent="0.2">
      <c r="A22" s="996"/>
      <c r="B22" s="997"/>
      <c r="C22" s="997"/>
      <c r="D22" s="997"/>
      <c r="E22" s="998"/>
      <c r="F22" s="1019" t="s">
        <v>856</v>
      </c>
      <c r="G22" s="1020"/>
      <c r="H22" s="1021" t="s">
        <v>857</v>
      </c>
      <c r="I22" s="1022"/>
      <c r="J22" s="979"/>
      <c r="K22" s="980"/>
      <c r="L22" s="980"/>
      <c r="M22" s="295" t="s">
        <v>695</v>
      </c>
      <c r="N22" s="979"/>
      <c r="O22" s="980"/>
      <c r="P22" s="980"/>
      <c r="Q22" s="295" t="s">
        <v>695</v>
      </c>
      <c r="R22" s="981" t="str">
        <f t="shared" si="3"/>
        <v/>
      </c>
      <c r="S22" s="982"/>
      <c r="T22" s="295" t="s">
        <v>695</v>
      </c>
      <c r="U22" s="979"/>
      <c r="V22" s="980"/>
      <c r="W22" s="295" t="s">
        <v>695</v>
      </c>
      <c r="X22" s="979"/>
      <c r="Y22" s="980"/>
      <c r="Z22" s="295" t="s">
        <v>695</v>
      </c>
      <c r="AA22" s="1017" t="str">
        <f t="shared" si="4"/>
        <v/>
      </c>
      <c r="AB22" s="1018"/>
      <c r="AC22" s="295" t="s">
        <v>695</v>
      </c>
      <c r="AD22" s="979"/>
      <c r="AE22" s="980"/>
      <c r="AF22" s="295" t="s">
        <v>695</v>
      </c>
      <c r="AG22" s="979"/>
      <c r="AH22" s="980"/>
      <c r="AI22" s="295" t="s">
        <v>695</v>
      </c>
      <c r="AJ22" s="981" t="str">
        <f t="shared" si="5"/>
        <v/>
      </c>
      <c r="AK22" s="982"/>
      <c r="AL22" s="295" t="s">
        <v>695</v>
      </c>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row>
    <row r="23" spans="1:78" ht="16.95" customHeight="1" x14ac:dyDescent="0.2">
      <c r="A23" s="996"/>
      <c r="B23" s="997"/>
      <c r="C23" s="997"/>
      <c r="D23" s="997"/>
      <c r="E23" s="998"/>
      <c r="F23" s="1019" t="s">
        <v>859</v>
      </c>
      <c r="G23" s="1020"/>
      <c r="H23" s="1021" t="s">
        <v>860</v>
      </c>
      <c r="I23" s="1022"/>
      <c r="J23" s="979"/>
      <c r="K23" s="980"/>
      <c r="L23" s="980"/>
      <c r="M23" s="295" t="s">
        <v>695</v>
      </c>
      <c r="N23" s="979"/>
      <c r="O23" s="980"/>
      <c r="P23" s="980"/>
      <c r="Q23" s="295" t="s">
        <v>695</v>
      </c>
      <c r="R23" s="981" t="str">
        <f t="shared" si="3"/>
        <v/>
      </c>
      <c r="S23" s="982"/>
      <c r="T23" s="295" t="s">
        <v>695</v>
      </c>
      <c r="U23" s="979"/>
      <c r="V23" s="980"/>
      <c r="W23" s="295" t="s">
        <v>695</v>
      </c>
      <c r="X23" s="979"/>
      <c r="Y23" s="980"/>
      <c r="Z23" s="295" t="s">
        <v>695</v>
      </c>
      <c r="AA23" s="1017" t="str">
        <f t="shared" si="4"/>
        <v/>
      </c>
      <c r="AB23" s="1018"/>
      <c r="AC23" s="295" t="s">
        <v>695</v>
      </c>
      <c r="AD23" s="979"/>
      <c r="AE23" s="980"/>
      <c r="AF23" s="295" t="s">
        <v>695</v>
      </c>
      <c r="AG23" s="979"/>
      <c r="AH23" s="980"/>
      <c r="AI23" s="295" t="s">
        <v>695</v>
      </c>
      <c r="AJ23" s="981" t="str">
        <f t="shared" si="5"/>
        <v/>
      </c>
      <c r="AK23" s="982"/>
      <c r="AL23" s="295" t="s">
        <v>695</v>
      </c>
      <c r="AM23" s="15"/>
      <c r="AN23" s="1008" t="s">
        <v>847</v>
      </c>
      <c r="AO23" s="1009"/>
      <c r="AP23" s="1009"/>
      <c r="AQ23" s="1009"/>
      <c r="AR23" s="1010"/>
      <c r="AS23" s="1008" t="s">
        <v>848</v>
      </c>
      <c r="AT23" s="1009"/>
      <c r="AU23" s="1009"/>
      <c r="AV23" s="1010"/>
      <c r="AW23" s="1014" t="s">
        <v>849</v>
      </c>
      <c r="AX23" s="1015"/>
      <c r="AY23" s="1015"/>
      <c r="AZ23" s="1015"/>
      <c r="BA23" s="1015"/>
      <c r="BB23" s="1015"/>
      <c r="BC23" s="1015"/>
      <c r="BD23" s="1015"/>
      <c r="BE23" s="1015"/>
      <c r="BF23" s="1015"/>
      <c r="BG23" s="1016"/>
      <c r="BH23" s="973" t="s">
        <v>692</v>
      </c>
      <c r="BI23" s="974"/>
      <c r="BJ23" s="974"/>
      <c r="BK23" s="974"/>
      <c r="BL23" s="974"/>
      <c r="BM23" s="974"/>
      <c r="BN23" s="974"/>
      <c r="BO23" s="974"/>
      <c r="BP23" s="975"/>
      <c r="BQ23" s="973" t="s">
        <v>693</v>
      </c>
      <c r="BR23" s="974"/>
      <c r="BS23" s="974"/>
      <c r="BT23" s="974"/>
      <c r="BU23" s="974"/>
      <c r="BV23" s="974"/>
      <c r="BW23" s="974"/>
      <c r="BX23" s="974"/>
      <c r="BY23" s="975"/>
      <c r="BZ23" s="15"/>
    </row>
    <row r="24" spans="1:78" ht="16.95" customHeight="1" thickBot="1" x14ac:dyDescent="0.25">
      <c r="A24" s="996"/>
      <c r="B24" s="997"/>
      <c r="C24" s="997"/>
      <c r="D24" s="997"/>
      <c r="E24" s="998"/>
      <c r="F24" s="1019" t="s">
        <v>862</v>
      </c>
      <c r="G24" s="1020"/>
      <c r="H24" s="1021" t="s">
        <v>863</v>
      </c>
      <c r="I24" s="1022"/>
      <c r="J24" s="979"/>
      <c r="K24" s="980"/>
      <c r="L24" s="980"/>
      <c r="M24" s="295" t="s">
        <v>695</v>
      </c>
      <c r="N24" s="979"/>
      <c r="O24" s="980"/>
      <c r="P24" s="980"/>
      <c r="Q24" s="295" t="s">
        <v>695</v>
      </c>
      <c r="R24" s="981" t="str">
        <f t="shared" si="3"/>
        <v/>
      </c>
      <c r="S24" s="982"/>
      <c r="T24" s="295" t="s">
        <v>695</v>
      </c>
      <c r="U24" s="979"/>
      <c r="V24" s="980"/>
      <c r="W24" s="295" t="s">
        <v>695</v>
      </c>
      <c r="X24" s="979"/>
      <c r="Y24" s="980"/>
      <c r="Z24" s="295" t="s">
        <v>695</v>
      </c>
      <c r="AA24" s="1017" t="str">
        <f t="shared" si="4"/>
        <v/>
      </c>
      <c r="AB24" s="1018"/>
      <c r="AC24" s="295" t="s">
        <v>695</v>
      </c>
      <c r="AD24" s="979"/>
      <c r="AE24" s="980"/>
      <c r="AF24" s="295" t="s">
        <v>695</v>
      </c>
      <c r="AG24" s="979"/>
      <c r="AH24" s="980"/>
      <c r="AI24" s="295" t="s">
        <v>695</v>
      </c>
      <c r="AJ24" s="981" t="str">
        <f t="shared" si="5"/>
        <v/>
      </c>
      <c r="AK24" s="982"/>
      <c r="AL24" s="295" t="s">
        <v>695</v>
      </c>
      <c r="AM24" s="15"/>
      <c r="AN24" s="1011"/>
      <c r="AO24" s="1012"/>
      <c r="AP24" s="1012"/>
      <c r="AQ24" s="1012"/>
      <c r="AR24" s="1013"/>
      <c r="AS24" s="1011"/>
      <c r="AT24" s="1012"/>
      <c r="AU24" s="1012"/>
      <c r="AV24" s="1013"/>
      <c r="AW24" s="976" t="s">
        <v>408</v>
      </c>
      <c r="AX24" s="977"/>
      <c r="AY24" s="977"/>
      <c r="AZ24" s="978"/>
      <c r="BA24" s="976" t="s">
        <v>409</v>
      </c>
      <c r="BB24" s="977"/>
      <c r="BC24" s="977"/>
      <c r="BD24" s="978"/>
      <c r="BE24" s="976" t="s">
        <v>694</v>
      </c>
      <c r="BF24" s="977"/>
      <c r="BG24" s="978"/>
      <c r="BH24" s="976" t="s">
        <v>408</v>
      </c>
      <c r="BI24" s="977"/>
      <c r="BJ24" s="978"/>
      <c r="BK24" s="976" t="s">
        <v>409</v>
      </c>
      <c r="BL24" s="977"/>
      <c r="BM24" s="978"/>
      <c r="BN24" s="976" t="s">
        <v>694</v>
      </c>
      <c r="BO24" s="977"/>
      <c r="BP24" s="978"/>
      <c r="BQ24" s="976" t="s">
        <v>408</v>
      </c>
      <c r="BR24" s="977"/>
      <c r="BS24" s="978"/>
      <c r="BT24" s="976" t="s">
        <v>409</v>
      </c>
      <c r="BU24" s="977"/>
      <c r="BV24" s="978"/>
      <c r="BW24" s="976" t="s">
        <v>694</v>
      </c>
      <c r="BX24" s="977"/>
      <c r="BY24" s="978"/>
      <c r="BZ24" s="15"/>
    </row>
    <row r="25" spans="1:78" ht="16.95" customHeight="1" thickTop="1" thickBot="1" x14ac:dyDescent="0.25">
      <c r="A25" s="996"/>
      <c r="B25" s="997"/>
      <c r="C25" s="997"/>
      <c r="D25" s="997"/>
      <c r="E25" s="998"/>
      <c r="F25" s="1023" t="s">
        <v>866</v>
      </c>
      <c r="G25" s="1024"/>
      <c r="H25" s="1025" t="s">
        <v>867</v>
      </c>
      <c r="I25" s="1026"/>
      <c r="J25" s="1002"/>
      <c r="K25" s="1003"/>
      <c r="L25" s="1003"/>
      <c r="M25" s="296" t="s">
        <v>695</v>
      </c>
      <c r="N25" s="1002"/>
      <c r="O25" s="1003"/>
      <c r="P25" s="1003"/>
      <c r="Q25" s="296" t="s">
        <v>695</v>
      </c>
      <c r="R25" s="1006" t="str">
        <f t="shared" si="3"/>
        <v/>
      </c>
      <c r="S25" s="1007"/>
      <c r="T25" s="296" t="s">
        <v>695</v>
      </c>
      <c r="U25" s="1002"/>
      <c r="V25" s="1003"/>
      <c r="W25" s="296" t="s">
        <v>695</v>
      </c>
      <c r="X25" s="1002"/>
      <c r="Y25" s="1003"/>
      <c r="Z25" s="296" t="s">
        <v>695</v>
      </c>
      <c r="AA25" s="1040" t="str">
        <f t="shared" si="4"/>
        <v/>
      </c>
      <c r="AB25" s="1041"/>
      <c r="AC25" s="296" t="s">
        <v>695</v>
      </c>
      <c r="AD25" s="1002"/>
      <c r="AE25" s="1003"/>
      <c r="AF25" s="296" t="s">
        <v>695</v>
      </c>
      <c r="AG25" s="1002"/>
      <c r="AH25" s="1003"/>
      <c r="AI25" s="296" t="s">
        <v>695</v>
      </c>
      <c r="AJ25" s="1006" t="str">
        <f t="shared" si="5"/>
        <v/>
      </c>
      <c r="AK25" s="1007"/>
      <c r="AL25" s="296" t="s">
        <v>695</v>
      </c>
      <c r="AM25" s="15"/>
      <c r="AN25" s="993"/>
      <c r="AO25" s="994"/>
      <c r="AP25" s="994"/>
      <c r="AQ25" s="994"/>
      <c r="AR25" s="995"/>
      <c r="AS25" s="983" t="s">
        <v>850</v>
      </c>
      <c r="AT25" s="984"/>
      <c r="AU25" s="985" t="s">
        <v>852</v>
      </c>
      <c r="AV25" s="986"/>
      <c r="AW25" s="987"/>
      <c r="AX25" s="988"/>
      <c r="AY25" s="988"/>
      <c r="AZ25" s="294" t="s">
        <v>695</v>
      </c>
      <c r="BA25" s="987"/>
      <c r="BB25" s="988"/>
      <c r="BC25" s="988"/>
      <c r="BD25" s="294" t="s">
        <v>695</v>
      </c>
      <c r="BE25" s="989" t="str">
        <f>IF(SUM(AW25:BD25)=0,"",SUM(AW25:BD25))</f>
        <v/>
      </c>
      <c r="BF25" s="990"/>
      <c r="BG25" s="294" t="s">
        <v>695</v>
      </c>
      <c r="BH25" s="987"/>
      <c r="BI25" s="988"/>
      <c r="BJ25" s="294" t="s">
        <v>695</v>
      </c>
      <c r="BK25" s="987"/>
      <c r="BL25" s="988"/>
      <c r="BM25" s="294" t="s">
        <v>695</v>
      </c>
      <c r="BN25" s="989" t="str">
        <f>IF(SUM(BH25:BM25)=0,"",SUM(BH25:BM25))</f>
        <v/>
      </c>
      <c r="BO25" s="990"/>
      <c r="BP25" s="294" t="s">
        <v>695</v>
      </c>
      <c r="BQ25" s="987"/>
      <c r="BR25" s="988"/>
      <c r="BS25" s="294" t="s">
        <v>695</v>
      </c>
      <c r="BT25" s="987"/>
      <c r="BU25" s="988"/>
      <c r="BV25" s="294" t="s">
        <v>695</v>
      </c>
      <c r="BW25" s="989" t="str">
        <f>IF(SUM(BQ25:BV25)=0,"",SUM(BQ25:BV25))</f>
        <v/>
      </c>
      <c r="BX25" s="990"/>
      <c r="BY25" s="294" t="s">
        <v>695</v>
      </c>
      <c r="BZ25" s="15"/>
    </row>
    <row r="26" spans="1:78" ht="16.95" customHeight="1" x14ac:dyDescent="0.2">
      <c r="A26" s="996"/>
      <c r="B26" s="997"/>
      <c r="C26" s="997"/>
      <c r="D26" s="997"/>
      <c r="E26" s="998"/>
      <c r="F26" s="1031" t="s">
        <v>628</v>
      </c>
      <c r="G26" s="1032"/>
      <c r="H26" s="303" t="s">
        <v>861</v>
      </c>
      <c r="I26" s="304"/>
      <c r="J26" s="1004" t="str">
        <f>IF(SUM(J20:L25)=0,"",SUM(J20:L25))</f>
        <v/>
      </c>
      <c r="K26" s="1005"/>
      <c r="L26" s="1005"/>
      <c r="M26" s="299" t="s">
        <v>695</v>
      </c>
      <c r="N26" s="1004" t="str">
        <f>IF(SUM(N20:P25)=0,"",SUM(N20:P25))</f>
        <v/>
      </c>
      <c r="O26" s="1005"/>
      <c r="P26" s="1005"/>
      <c r="Q26" s="299" t="s">
        <v>695</v>
      </c>
      <c r="R26" s="1004" t="str">
        <f>IF(SUM(R20:S25)=0,"",SUM(R20:S25))</f>
        <v/>
      </c>
      <c r="S26" s="1005"/>
      <c r="T26" s="299" t="s">
        <v>695</v>
      </c>
      <c r="U26" s="1004" t="str">
        <f>IF(SUM(U20:V25)=0,"",SUM(U20:V25))</f>
        <v/>
      </c>
      <c r="V26" s="1005"/>
      <c r="W26" s="299" t="s">
        <v>695</v>
      </c>
      <c r="X26" s="1004" t="str">
        <f>IF(SUM(X20:Y25)=0,"",SUM(X20:Y25))</f>
        <v/>
      </c>
      <c r="Y26" s="1005"/>
      <c r="Z26" s="299" t="s">
        <v>695</v>
      </c>
      <c r="AA26" s="1004" t="str">
        <f>IF(SUM(AA20:AB25)=0,"",SUM(AA20:AB25))</f>
        <v/>
      </c>
      <c r="AB26" s="1005"/>
      <c r="AC26" s="299" t="s">
        <v>695</v>
      </c>
      <c r="AD26" s="1004" t="str">
        <f>IF(SUM(AD20:AE25)=0,"",SUM(AD20:AE25))</f>
        <v/>
      </c>
      <c r="AE26" s="1005"/>
      <c r="AF26" s="299" t="s">
        <v>695</v>
      </c>
      <c r="AG26" s="1004" t="str">
        <f>IF(SUM(AG20:AH25)=0,"",SUM(AG20:AH25))</f>
        <v/>
      </c>
      <c r="AH26" s="1005"/>
      <c r="AI26" s="299" t="s">
        <v>695</v>
      </c>
      <c r="AJ26" s="1004" t="str">
        <f>IF(SUM(AJ20:AK25)=0,"",SUM(AJ20:AK25))</f>
        <v/>
      </c>
      <c r="AK26" s="1005"/>
      <c r="AL26" s="299" t="s">
        <v>695</v>
      </c>
      <c r="AM26" s="15"/>
      <c r="AN26" s="996"/>
      <c r="AO26" s="997"/>
      <c r="AP26" s="997"/>
      <c r="AQ26" s="997"/>
      <c r="AR26" s="998"/>
      <c r="AS26" s="1019" t="s">
        <v>853</v>
      </c>
      <c r="AT26" s="1020"/>
      <c r="AU26" s="1021" t="s">
        <v>855</v>
      </c>
      <c r="AV26" s="1022"/>
      <c r="AW26" s="979"/>
      <c r="AX26" s="980"/>
      <c r="AY26" s="980"/>
      <c r="AZ26" s="295" t="s">
        <v>695</v>
      </c>
      <c r="BA26" s="979"/>
      <c r="BB26" s="980"/>
      <c r="BC26" s="980"/>
      <c r="BD26" s="295" t="s">
        <v>695</v>
      </c>
      <c r="BE26" s="981" t="str">
        <f>IF(SUM(AW26:BD26)=0,"",SUM(AW26:BD26))</f>
        <v/>
      </c>
      <c r="BF26" s="982"/>
      <c r="BG26" s="295" t="s">
        <v>695</v>
      </c>
      <c r="BH26" s="979"/>
      <c r="BI26" s="980"/>
      <c r="BJ26" s="295" t="s">
        <v>695</v>
      </c>
      <c r="BK26" s="979"/>
      <c r="BL26" s="980"/>
      <c r="BM26" s="295" t="s">
        <v>695</v>
      </c>
      <c r="BN26" s="981" t="str">
        <f>IF(SUM(BH26:BM26)=0,"",SUM(BH26:BM26))</f>
        <v/>
      </c>
      <c r="BO26" s="982"/>
      <c r="BP26" s="295" t="s">
        <v>695</v>
      </c>
      <c r="BQ26" s="979"/>
      <c r="BR26" s="980"/>
      <c r="BS26" s="295" t="s">
        <v>695</v>
      </c>
      <c r="BT26" s="979"/>
      <c r="BU26" s="980"/>
      <c r="BV26" s="295" t="s">
        <v>695</v>
      </c>
      <c r="BW26" s="981" t="str">
        <f>IF(SUM(BQ26:BV26)=0,"",SUM(BQ26:BV26))</f>
        <v/>
      </c>
      <c r="BX26" s="982"/>
      <c r="BY26" s="295" t="s">
        <v>695</v>
      </c>
      <c r="BZ26" s="15"/>
    </row>
    <row r="27" spans="1:78" ht="16.95" customHeight="1" thickBot="1" x14ac:dyDescent="0.25">
      <c r="A27" s="999"/>
      <c r="B27" s="1000"/>
      <c r="C27" s="1000"/>
      <c r="D27" s="1000"/>
      <c r="E27" s="1001"/>
      <c r="F27" s="1033"/>
      <c r="G27" s="1034"/>
      <c r="H27" s="300" t="s">
        <v>697</v>
      </c>
      <c r="I27" s="301"/>
      <c r="J27" s="1037"/>
      <c r="K27" s="1038"/>
      <c r="L27" s="1038"/>
      <c r="M27" s="1039"/>
      <c r="N27" s="1037"/>
      <c r="O27" s="1038"/>
      <c r="P27" s="1038"/>
      <c r="Q27" s="1039"/>
      <c r="R27" s="1037"/>
      <c r="S27" s="1038"/>
      <c r="T27" s="1039"/>
      <c r="U27" s="1035" t="str">
        <f>IF(ISERROR(U26/J26*100),"",U26/J26*100)</f>
        <v/>
      </c>
      <c r="V27" s="1036"/>
      <c r="W27" s="302" t="s">
        <v>864</v>
      </c>
      <c r="X27" s="1035" t="str">
        <f>IF(ISERROR(X26/N26*100),"",X26/N26*100)</f>
        <v/>
      </c>
      <c r="Y27" s="1036"/>
      <c r="Z27" s="302" t="s">
        <v>865</v>
      </c>
      <c r="AA27" s="1035" t="str">
        <f>IF(ISERROR(AA26/R26*100),"",AA26/R26*100)</f>
        <v/>
      </c>
      <c r="AB27" s="1036"/>
      <c r="AC27" s="302" t="s">
        <v>865</v>
      </c>
      <c r="AD27" s="1035" t="str">
        <f>IF(ISERROR(AD26/J26*100),"",AD26/J26*100)</f>
        <v/>
      </c>
      <c r="AE27" s="1036"/>
      <c r="AF27" s="302" t="s">
        <v>865</v>
      </c>
      <c r="AG27" s="1035" t="str">
        <f>IF(ISERROR(AG26/N26*100),"",AG26/N26*100)</f>
        <v/>
      </c>
      <c r="AH27" s="1036"/>
      <c r="AI27" s="302" t="s">
        <v>865</v>
      </c>
      <c r="AJ27" s="1035" t="str">
        <f>IF(ISERROR(AJ26/R26*100),"",AJ26/R26*100)</f>
        <v/>
      </c>
      <c r="AK27" s="1036"/>
      <c r="AL27" s="302" t="s">
        <v>865</v>
      </c>
      <c r="AM27" s="15"/>
      <c r="AN27" s="996"/>
      <c r="AO27" s="997"/>
      <c r="AP27" s="997"/>
      <c r="AQ27" s="997"/>
      <c r="AR27" s="998"/>
      <c r="AS27" s="1023" t="s">
        <v>856</v>
      </c>
      <c r="AT27" s="1024"/>
      <c r="AU27" s="1025" t="s">
        <v>858</v>
      </c>
      <c r="AV27" s="1026"/>
      <c r="AW27" s="1002"/>
      <c r="AX27" s="1003"/>
      <c r="AY27" s="1003"/>
      <c r="AZ27" s="296" t="s">
        <v>695</v>
      </c>
      <c r="BA27" s="1002"/>
      <c r="BB27" s="1003"/>
      <c r="BC27" s="1003"/>
      <c r="BD27" s="296" t="s">
        <v>695</v>
      </c>
      <c r="BE27" s="1006" t="str">
        <f>IF(SUM(AW27:BD27)=0,"",SUM(AW27:BD27))</f>
        <v/>
      </c>
      <c r="BF27" s="1007"/>
      <c r="BG27" s="296" t="s">
        <v>695</v>
      </c>
      <c r="BH27" s="1002"/>
      <c r="BI27" s="1003"/>
      <c r="BJ27" s="296" t="s">
        <v>695</v>
      </c>
      <c r="BK27" s="1002"/>
      <c r="BL27" s="1003"/>
      <c r="BM27" s="296" t="s">
        <v>695</v>
      </c>
      <c r="BN27" s="1006" t="str">
        <f>IF(SUM(BH27:BM27)=0,"",SUM(BH27:BM27))</f>
        <v/>
      </c>
      <c r="BO27" s="1007"/>
      <c r="BP27" s="296" t="s">
        <v>695</v>
      </c>
      <c r="BQ27" s="1002"/>
      <c r="BR27" s="1003"/>
      <c r="BS27" s="296" t="s">
        <v>695</v>
      </c>
      <c r="BT27" s="1002"/>
      <c r="BU27" s="1003"/>
      <c r="BV27" s="296" t="s">
        <v>695</v>
      </c>
      <c r="BW27" s="1006" t="str">
        <f>IF(SUM(BQ27:BV27)=0,"",SUM(BQ27:BV27))</f>
        <v/>
      </c>
      <c r="BX27" s="1007"/>
      <c r="BY27" s="296" t="s">
        <v>695</v>
      </c>
      <c r="BZ27" s="15"/>
    </row>
    <row r="28" spans="1:78" ht="16.95" customHeight="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996"/>
      <c r="AO28" s="997"/>
      <c r="AP28" s="997"/>
      <c r="AQ28" s="997"/>
      <c r="AR28" s="998"/>
      <c r="AS28" s="1027" t="s">
        <v>628</v>
      </c>
      <c r="AT28" s="1028"/>
      <c r="AU28" s="297" t="s">
        <v>861</v>
      </c>
      <c r="AV28" s="298"/>
      <c r="AW28" s="1004" t="str">
        <f>IF(SUM(AW25:AY27)=0,"",SUM(AW25:AY27))</f>
        <v/>
      </c>
      <c r="AX28" s="1005"/>
      <c r="AY28" s="1005"/>
      <c r="AZ28" s="299" t="s">
        <v>695</v>
      </c>
      <c r="BA28" s="1004" t="str">
        <f>IF(SUM(BA25:BC27)=0,"",SUM(BA25:BC27))</f>
        <v/>
      </c>
      <c r="BB28" s="1005"/>
      <c r="BC28" s="1005"/>
      <c r="BD28" s="299" t="s">
        <v>695</v>
      </c>
      <c r="BE28" s="1004" t="str">
        <f>IF(SUM(BE25:BF27)=0,"",SUM(BE25:BF27))</f>
        <v/>
      </c>
      <c r="BF28" s="1005"/>
      <c r="BG28" s="299" t="s">
        <v>695</v>
      </c>
      <c r="BH28" s="1004" t="str">
        <f>IF(SUM(BH25:BI27)=0,"",SUM(BH25:BI27))</f>
        <v/>
      </c>
      <c r="BI28" s="1005"/>
      <c r="BJ28" s="299" t="s">
        <v>695</v>
      </c>
      <c r="BK28" s="1004" t="str">
        <f>IF(SUM(BK25:BL27)=0,"",SUM(BK25:BL27))</f>
        <v/>
      </c>
      <c r="BL28" s="1005"/>
      <c r="BM28" s="299" t="s">
        <v>695</v>
      </c>
      <c r="BN28" s="1004" t="str">
        <f>IF(SUM(BN25:BO27)=0,"",SUM(BN25:BO27))</f>
        <v/>
      </c>
      <c r="BO28" s="1005"/>
      <c r="BP28" s="299" t="s">
        <v>695</v>
      </c>
      <c r="BQ28" s="1004" t="str">
        <f>IF(SUM(BQ25:BR27)=0,"",SUM(BQ25:BR27))</f>
        <v/>
      </c>
      <c r="BR28" s="1005"/>
      <c r="BS28" s="299" t="s">
        <v>695</v>
      </c>
      <c r="BT28" s="1004" t="str">
        <f>IF(SUM(BT25:BU27)=0,"",SUM(BT25:BU27))</f>
        <v/>
      </c>
      <c r="BU28" s="1005"/>
      <c r="BV28" s="299" t="s">
        <v>695</v>
      </c>
      <c r="BW28" s="1004" t="str">
        <f>IF(SUM(BW25:BX27)=0,"",SUM(BW25:BX27))</f>
        <v/>
      </c>
      <c r="BX28" s="1005"/>
      <c r="BY28" s="299" t="s">
        <v>695</v>
      </c>
      <c r="BZ28" s="15"/>
    </row>
    <row r="29" spans="1:78" ht="16.95" customHeight="1" x14ac:dyDescent="0.2">
      <c r="A29" s="1008" t="s">
        <v>847</v>
      </c>
      <c r="B29" s="1009"/>
      <c r="C29" s="1009"/>
      <c r="D29" s="1009"/>
      <c r="E29" s="1010"/>
      <c r="F29" s="1008" t="s">
        <v>848</v>
      </c>
      <c r="G29" s="1009"/>
      <c r="H29" s="1009"/>
      <c r="I29" s="1010"/>
      <c r="J29" s="1014" t="s">
        <v>849</v>
      </c>
      <c r="K29" s="1015"/>
      <c r="L29" s="1015"/>
      <c r="M29" s="1015"/>
      <c r="N29" s="1015"/>
      <c r="O29" s="1015"/>
      <c r="P29" s="1015"/>
      <c r="Q29" s="1015"/>
      <c r="R29" s="1015"/>
      <c r="S29" s="1015"/>
      <c r="T29" s="1016"/>
      <c r="U29" s="973" t="s">
        <v>692</v>
      </c>
      <c r="V29" s="974"/>
      <c r="W29" s="974"/>
      <c r="X29" s="974"/>
      <c r="Y29" s="974"/>
      <c r="Z29" s="974"/>
      <c r="AA29" s="974"/>
      <c r="AB29" s="974"/>
      <c r="AC29" s="975"/>
      <c r="AD29" s="973" t="s">
        <v>693</v>
      </c>
      <c r="AE29" s="974"/>
      <c r="AF29" s="974"/>
      <c r="AG29" s="974"/>
      <c r="AH29" s="974"/>
      <c r="AI29" s="974"/>
      <c r="AJ29" s="974"/>
      <c r="AK29" s="974"/>
      <c r="AL29" s="975"/>
      <c r="AM29" s="15"/>
      <c r="AN29" s="999"/>
      <c r="AO29" s="1000"/>
      <c r="AP29" s="1000"/>
      <c r="AQ29" s="1000"/>
      <c r="AR29" s="1001"/>
      <c r="AS29" s="1029"/>
      <c r="AT29" s="1030"/>
      <c r="AU29" s="300" t="s">
        <v>697</v>
      </c>
      <c r="AV29" s="301"/>
      <c r="AW29" s="1037"/>
      <c r="AX29" s="1038"/>
      <c r="AY29" s="1038"/>
      <c r="AZ29" s="1039"/>
      <c r="BA29" s="1037"/>
      <c r="BB29" s="1038"/>
      <c r="BC29" s="1038"/>
      <c r="BD29" s="1039"/>
      <c r="BE29" s="1037"/>
      <c r="BF29" s="1038"/>
      <c r="BG29" s="1039"/>
      <c r="BH29" s="1035" t="str">
        <f>IF(ISERROR(BH28/AW28*100),"",BH28/AW28*100)</f>
        <v/>
      </c>
      <c r="BI29" s="1036"/>
      <c r="BJ29" s="302" t="s">
        <v>864</v>
      </c>
      <c r="BK29" s="1035" t="str">
        <f>IF(ISERROR(BK28/BA28*100),"",BK28/BA28*100)</f>
        <v/>
      </c>
      <c r="BL29" s="1036"/>
      <c r="BM29" s="302" t="s">
        <v>865</v>
      </c>
      <c r="BN29" s="1035" t="str">
        <f>IF(ISERROR(BN28/BE28*100),"",BN28/BE28*100)</f>
        <v/>
      </c>
      <c r="BO29" s="1036"/>
      <c r="BP29" s="302" t="s">
        <v>865</v>
      </c>
      <c r="BQ29" s="1035" t="str">
        <f>IF(ISERROR(BQ28/AW28*100),"",BQ28/AW28*100)</f>
        <v/>
      </c>
      <c r="BR29" s="1036"/>
      <c r="BS29" s="302" t="s">
        <v>865</v>
      </c>
      <c r="BT29" s="1035" t="str">
        <f>IF(ISERROR(BT28/BA28*100),"",BT28/BA28*100)</f>
        <v/>
      </c>
      <c r="BU29" s="1036"/>
      <c r="BV29" s="302" t="s">
        <v>865</v>
      </c>
      <c r="BW29" s="1035" t="str">
        <f>IF(ISERROR(BW28/BE28*100),"",BW28/BE28*100)</f>
        <v/>
      </c>
      <c r="BX29" s="1036"/>
      <c r="BY29" s="302" t="s">
        <v>865</v>
      </c>
      <c r="BZ29" s="15"/>
    </row>
    <row r="30" spans="1:78" ht="16.95" customHeight="1" thickBot="1" x14ac:dyDescent="0.25">
      <c r="A30" s="1011"/>
      <c r="B30" s="1012"/>
      <c r="C30" s="1012"/>
      <c r="D30" s="1012"/>
      <c r="E30" s="1013"/>
      <c r="F30" s="1011"/>
      <c r="G30" s="1012"/>
      <c r="H30" s="1012"/>
      <c r="I30" s="1013"/>
      <c r="J30" s="976" t="s">
        <v>408</v>
      </c>
      <c r="K30" s="977"/>
      <c r="L30" s="977"/>
      <c r="M30" s="978"/>
      <c r="N30" s="976" t="s">
        <v>409</v>
      </c>
      <c r="O30" s="977"/>
      <c r="P30" s="977"/>
      <c r="Q30" s="978"/>
      <c r="R30" s="976" t="s">
        <v>694</v>
      </c>
      <c r="S30" s="977"/>
      <c r="T30" s="978"/>
      <c r="U30" s="976" t="s">
        <v>408</v>
      </c>
      <c r="V30" s="977"/>
      <c r="W30" s="978"/>
      <c r="X30" s="976" t="s">
        <v>409</v>
      </c>
      <c r="Y30" s="977"/>
      <c r="Z30" s="978"/>
      <c r="AA30" s="976" t="s">
        <v>694</v>
      </c>
      <c r="AB30" s="977"/>
      <c r="AC30" s="978"/>
      <c r="AD30" s="976" t="s">
        <v>408</v>
      </c>
      <c r="AE30" s="977"/>
      <c r="AF30" s="978"/>
      <c r="AG30" s="976" t="s">
        <v>409</v>
      </c>
      <c r="AH30" s="977"/>
      <c r="AI30" s="978"/>
      <c r="AJ30" s="976" t="s">
        <v>694</v>
      </c>
      <c r="AK30" s="977"/>
      <c r="AL30" s="978"/>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row>
    <row r="31" spans="1:78" ht="16.95" customHeight="1" thickTop="1" x14ac:dyDescent="0.2">
      <c r="A31" s="993"/>
      <c r="B31" s="994"/>
      <c r="C31" s="994"/>
      <c r="D31" s="994"/>
      <c r="E31" s="995"/>
      <c r="F31" s="983" t="s">
        <v>850</v>
      </c>
      <c r="G31" s="984"/>
      <c r="H31" s="985" t="s">
        <v>851</v>
      </c>
      <c r="I31" s="986"/>
      <c r="J31" s="987"/>
      <c r="K31" s="988"/>
      <c r="L31" s="988"/>
      <c r="M31" s="294" t="s">
        <v>695</v>
      </c>
      <c r="N31" s="987"/>
      <c r="O31" s="988"/>
      <c r="P31" s="988"/>
      <c r="Q31" s="294" t="s">
        <v>695</v>
      </c>
      <c r="R31" s="989" t="str">
        <f t="shared" ref="R31:R36" si="6">IF(SUM(J31:Q31)=0,"",SUM(J31:Q31))</f>
        <v/>
      </c>
      <c r="S31" s="990"/>
      <c r="T31" s="294" t="s">
        <v>695</v>
      </c>
      <c r="U31" s="987"/>
      <c r="V31" s="988"/>
      <c r="W31" s="294" t="s">
        <v>695</v>
      </c>
      <c r="X31" s="987"/>
      <c r="Y31" s="988"/>
      <c r="Z31" s="294" t="s">
        <v>695</v>
      </c>
      <c r="AA31" s="991" t="str">
        <f t="shared" ref="AA31:AA36" si="7">IF(SUM(U31:Z31)=0,"",SUM(U31:Z31))</f>
        <v/>
      </c>
      <c r="AB31" s="992"/>
      <c r="AC31" s="294" t="s">
        <v>695</v>
      </c>
      <c r="AD31" s="987"/>
      <c r="AE31" s="988"/>
      <c r="AF31" s="294" t="s">
        <v>695</v>
      </c>
      <c r="AG31" s="987"/>
      <c r="AH31" s="988"/>
      <c r="AI31" s="294" t="s">
        <v>695</v>
      </c>
      <c r="AJ31" s="989" t="str">
        <f t="shared" ref="AJ31:AJ36" si="8">IF(SUM(AD31:AI31)=0,"",SUM(AD31:AI31))</f>
        <v/>
      </c>
      <c r="AK31" s="990"/>
      <c r="AL31" s="294" t="s">
        <v>695</v>
      </c>
      <c r="AM31" s="15"/>
      <c r="AN31" s="1008" t="s">
        <v>847</v>
      </c>
      <c r="AO31" s="1009"/>
      <c r="AP31" s="1009"/>
      <c r="AQ31" s="1009"/>
      <c r="AR31" s="1010"/>
      <c r="AS31" s="1008" t="s">
        <v>848</v>
      </c>
      <c r="AT31" s="1009"/>
      <c r="AU31" s="1009"/>
      <c r="AV31" s="1010"/>
      <c r="AW31" s="1014" t="s">
        <v>849</v>
      </c>
      <c r="AX31" s="1015"/>
      <c r="AY31" s="1015"/>
      <c r="AZ31" s="1015"/>
      <c r="BA31" s="1015"/>
      <c r="BB31" s="1015"/>
      <c r="BC31" s="1015"/>
      <c r="BD31" s="1015"/>
      <c r="BE31" s="1015"/>
      <c r="BF31" s="1015"/>
      <c r="BG31" s="1016"/>
      <c r="BH31" s="973" t="s">
        <v>692</v>
      </c>
      <c r="BI31" s="974"/>
      <c r="BJ31" s="974"/>
      <c r="BK31" s="974"/>
      <c r="BL31" s="974"/>
      <c r="BM31" s="974"/>
      <c r="BN31" s="974"/>
      <c r="BO31" s="974"/>
      <c r="BP31" s="975"/>
      <c r="BQ31" s="973" t="s">
        <v>693</v>
      </c>
      <c r="BR31" s="974"/>
      <c r="BS31" s="974"/>
      <c r="BT31" s="974"/>
      <c r="BU31" s="974"/>
      <c r="BV31" s="974"/>
      <c r="BW31" s="974"/>
      <c r="BX31" s="974"/>
      <c r="BY31" s="975"/>
      <c r="BZ31" s="15"/>
    </row>
    <row r="32" spans="1:78" ht="16.95" customHeight="1" thickBot="1" x14ac:dyDescent="0.25">
      <c r="A32" s="996"/>
      <c r="B32" s="997"/>
      <c r="C32" s="997"/>
      <c r="D32" s="997"/>
      <c r="E32" s="998"/>
      <c r="F32" s="1019" t="s">
        <v>853</v>
      </c>
      <c r="G32" s="1020"/>
      <c r="H32" s="1021" t="s">
        <v>854</v>
      </c>
      <c r="I32" s="1022"/>
      <c r="J32" s="979"/>
      <c r="K32" s="980"/>
      <c r="L32" s="980"/>
      <c r="M32" s="295" t="s">
        <v>695</v>
      </c>
      <c r="N32" s="979"/>
      <c r="O32" s="980"/>
      <c r="P32" s="980"/>
      <c r="Q32" s="295" t="s">
        <v>695</v>
      </c>
      <c r="R32" s="981" t="str">
        <f t="shared" si="6"/>
        <v/>
      </c>
      <c r="S32" s="982"/>
      <c r="T32" s="295" t="s">
        <v>695</v>
      </c>
      <c r="U32" s="979"/>
      <c r="V32" s="980"/>
      <c r="W32" s="295" t="s">
        <v>695</v>
      </c>
      <c r="X32" s="979"/>
      <c r="Y32" s="980"/>
      <c r="Z32" s="295" t="s">
        <v>695</v>
      </c>
      <c r="AA32" s="1017" t="str">
        <f t="shared" si="7"/>
        <v/>
      </c>
      <c r="AB32" s="1018"/>
      <c r="AC32" s="295" t="s">
        <v>695</v>
      </c>
      <c r="AD32" s="979"/>
      <c r="AE32" s="980"/>
      <c r="AF32" s="295" t="s">
        <v>695</v>
      </c>
      <c r="AG32" s="979"/>
      <c r="AH32" s="980"/>
      <c r="AI32" s="295" t="s">
        <v>695</v>
      </c>
      <c r="AJ32" s="981" t="str">
        <f t="shared" si="8"/>
        <v/>
      </c>
      <c r="AK32" s="982"/>
      <c r="AL32" s="295" t="s">
        <v>695</v>
      </c>
      <c r="AM32" s="15"/>
      <c r="AN32" s="1011"/>
      <c r="AO32" s="1012"/>
      <c r="AP32" s="1012"/>
      <c r="AQ32" s="1012"/>
      <c r="AR32" s="1013"/>
      <c r="AS32" s="1011"/>
      <c r="AT32" s="1012"/>
      <c r="AU32" s="1012"/>
      <c r="AV32" s="1013"/>
      <c r="AW32" s="976" t="s">
        <v>408</v>
      </c>
      <c r="AX32" s="977"/>
      <c r="AY32" s="977"/>
      <c r="AZ32" s="978"/>
      <c r="BA32" s="976" t="s">
        <v>409</v>
      </c>
      <c r="BB32" s="977"/>
      <c r="BC32" s="977"/>
      <c r="BD32" s="978"/>
      <c r="BE32" s="976" t="s">
        <v>694</v>
      </c>
      <c r="BF32" s="977"/>
      <c r="BG32" s="978"/>
      <c r="BH32" s="976" t="s">
        <v>408</v>
      </c>
      <c r="BI32" s="977"/>
      <c r="BJ32" s="978"/>
      <c r="BK32" s="976" t="s">
        <v>409</v>
      </c>
      <c r="BL32" s="977"/>
      <c r="BM32" s="978"/>
      <c r="BN32" s="976" t="s">
        <v>694</v>
      </c>
      <c r="BO32" s="977"/>
      <c r="BP32" s="978"/>
      <c r="BQ32" s="976" t="s">
        <v>408</v>
      </c>
      <c r="BR32" s="977"/>
      <c r="BS32" s="978"/>
      <c r="BT32" s="976" t="s">
        <v>409</v>
      </c>
      <c r="BU32" s="977"/>
      <c r="BV32" s="978"/>
      <c r="BW32" s="976" t="s">
        <v>694</v>
      </c>
      <c r="BX32" s="977"/>
      <c r="BY32" s="978"/>
      <c r="BZ32" s="15"/>
    </row>
    <row r="33" spans="1:78" ht="16.95" customHeight="1" thickTop="1" x14ac:dyDescent="0.2">
      <c r="A33" s="996"/>
      <c r="B33" s="997"/>
      <c r="C33" s="997"/>
      <c r="D33" s="997"/>
      <c r="E33" s="998"/>
      <c r="F33" s="1019" t="s">
        <v>856</v>
      </c>
      <c r="G33" s="1020"/>
      <c r="H33" s="1021" t="s">
        <v>857</v>
      </c>
      <c r="I33" s="1022"/>
      <c r="J33" s="979"/>
      <c r="K33" s="980"/>
      <c r="L33" s="980"/>
      <c r="M33" s="295" t="s">
        <v>695</v>
      </c>
      <c r="N33" s="979"/>
      <c r="O33" s="980"/>
      <c r="P33" s="980"/>
      <c r="Q33" s="295" t="s">
        <v>695</v>
      </c>
      <c r="R33" s="981" t="str">
        <f t="shared" si="6"/>
        <v/>
      </c>
      <c r="S33" s="982"/>
      <c r="T33" s="295" t="s">
        <v>695</v>
      </c>
      <c r="U33" s="979"/>
      <c r="V33" s="980"/>
      <c r="W33" s="295" t="s">
        <v>695</v>
      </c>
      <c r="X33" s="979"/>
      <c r="Y33" s="980"/>
      <c r="Z33" s="295" t="s">
        <v>695</v>
      </c>
      <c r="AA33" s="1017" t="str">
        <f t="shared" si="7"/>
        <v/>
      </c>
      <c r="AB33" s="1018"/>
      <c r="AC33" s="295" t="s">
        <v>695</v>
      </c>
      <c r="AD33" s="979"/>
      <c r="AE33" s="980"/>
      <c r="AF33" s="295" t="s">
        <v>695</v>
      </c>
      <c r="AG33" s="979"/>
      <c r="AH33" s="980"/>
      <c r="AI33" s="295" t="s">
        <v>695</v>
      </c>
      <c r="AJ33" s="981" t="str">
        <f t="shared" si="8"/>
        <v/>
      </c>
      <c r="AK33" s="982"/>
      <c r="AL33" s="295" t="s">
        <v>695</v>
      </c>
      <c r="AM33" s="15"/>
      <c r="AN33" s="993"/>
      <c r="AO33" s="994"/>
      <c r="AP33" s="994"/>
      <c r="AQ33" s="994"/>
      <c r="AR33" s="995"/>
      <c r="AS33" s="983" t="s">
        <v>850</v>
      </c>
      <c r="AT33" s="984"/>
      <c r="AU33" s="985" t="s">
        <v>852</v>
      </c>
      <c r="AV33" s="986"/>
      <c r="AW33" s="987"/>
      <c r="AX33" s="988"/>
      <c r="AY33" s="988"/>
      <c r="AZ33" s="294" t="s">
        <v>695</v>
      </c>
      <c r="BA33" s="987"/>
      <c r="BB33" s="988"/>
      <c r="BC33" s="988"/>
      <c r="BD33" s="294" t="s">
        <v>695</v>
      </c>
      <c r="BE33" s="989" t="str">
        <f>IF(SUM(AW33:BD33)=0,"",SUM(AW33:BD33))</f>
        <v/>
      </c>
      <c r="BF33" s="990"/>
      <c r="BG33" s="294" t="s">
        <v>695</v>
      </c>
      <c r="BH33" s="987"/>
      <c r="BI33" s="988"/>
      <c r="BJ33" s="294" t="s">
        <v>695</v>
      </c>
      <c r="BK33" s="987"/>
      <c r="BL33" s="988"/>
      <c r="BM33" s="294" t="s">
        <v>695</v>
      </c>
      <c r="BN33" s="989" t="str">
        <f>IF(SUM(BH33:BM33)=0,"",SUM(BH33:BM33))</f>
        <v/>
      </c>
      <c r="BO33" s="990"/>
      <c r="BP33" s="294" t="s">
        <v>695</v>
      </c>
      <c r="BQ33" s="987"/>
      <c r="BR33" s="988"/>
      <c r="BS33" s="294" t="s">
        <v>695</v>
      </c>
      <c r="BT33" s="987"/>
      <c r="BU33" s="988"/>
      <c r="BV33" s="294" t="s">
        <v>695</v>
      </c>
      <c r="BW33" s="989" t="str">
        <f>IF(SUM(BQ33:BV33)=0,"",SUM(BQ33:BV33))</f>
        <v/>
      </c>
      <c r="BX33" s="990"/>
      <c r="BY33" s="294" t="s">
        <v>695</v>
      </c>
      <c r="BZ33" s="15"/>
    </row>
    <row r="34" spans="1:78" ht="16.95" customHeight="1" x14ac:dyDescent="0.2">
      <c r="A34" s="996"/>
      <c r="B34" s="997"/>
      <c r="C34" s="997"/>
      <c r="D34" s="997"/>
      <c r="E34" s="998"/>
      <c r="F34" s="1019" t="s">
        <v>859</v>
      </c>
      <c r="G34" s="1020"/>
      <c r="H34" s="1021" t="s">
        <v>860</v>
      </c>
      <c r="I34" s="1022"/>
      <c r="J34" s="979"/>
      <c r="K34" s="980"/>
      <c r="L34" s="980"/>
      <c r="M34" s="295" t="s">
        <v>695</v>
      </c>
      <c r="N34" s="979"/>
      <c r="O34" s="980"/>
      <c r="P34" s="980"/>
      <c r="Q34" s="295" t="s">
        <v>695</v>
      </c>
      <c r="R34" s="981" t="str">
        <f t="shared" si="6"/>
        <v/>
      </c>
      <c r="S34" s="982"/>
      <c r="T34" s="295" t="s">
        <v>695</v>
      </c>
      <c r="U34" s="979"/>
      <c r="V34" s="980"/>
      <c r="W34" s="295" t="s">
        <v>695</v>
      </c>
      <c r="X34" s="979"/>
      <c r="Y34" s="980"/>
      <c r="Z34" s="295" t="s">
        <v>695</v>
      </c>
      <c r="AA34" s="1017" t="str">
        <f t="shared" si="7"/>
        <v/>
      </c>
      <c r="AB34" s="1018"/>
      <c r="AC34" s="295" t="s">
        <v>695</v>
      </c>
      <c r="AD34" s="979"/>
      <c r="AE34" s="980"/>
      <c r="AF34" s="295" t="s">
        <v>695</v>
      </c>
      <c r="AG34" s="979"/>
      <c r="AH34" s="980"/>
      <c r="AI34" s="295" t="s">
        <v>695</v>
      </c>
      <c r="AJ34" s="981" t="str">
        <f t="shared" si="8"/>
        <v/>
      </c>
      <c r="AK34" s="982"/>
      <c r="AL34" s="295" t="s">
        <v>695</v>
      </c>
      <c r="AM34" s="15"/>
      <c r="AN34" s="996"/>
      <c r="AO34" s="997"/>
      <c r="AP34" s="997"/>
      <c r="AQ34" s="997"/>
      <c r="AR34" s="998"/>
      <c r="AS34" s="1019" t="s">
        <v>853</v>
      </c>
      <c r="AT34" s="1020"/>
      <c r="AU34" s="1021" t="s">
        <v>855</v>
      </c>
      <c r="AV34" s="1022"/>
      <c r="AW34" s="979"/>
      <c r="AX34" s="980"/>
      <c r="AY34" s="980"/>
      <c r="AZ34" s="295" t="s">
        <v>695</v>
      </c>
      <c r="BA34" s="979"/>
      <c r="BB34" s="980"/>
      <c r="BC34" s="980"/>
      <c r="BD34" s="295" t="s">
        <v>695</v>
      </c>
      <c r="BE34" s="981" t="str">
        <f>IF(SUM(AW34:BD34)=0,"",SUM(AW34:BD34))</f>
        <v/>
      </c>
      <c r="BF34" s="982"/>
      <c r="BG34" s="295" t="s">
        <v>695</v>
      </c>
      <c r="BH34" s="979"/>
      <c r="BI34" s="980"/>
      <c r="BJ34" s="295" t="s">
        <v>695</v>
      </c>
      <c r="BK34" s="979"/>
      <c r="BL34" s="980"/>
      <c r="BM34" s="295" t="s">
        <v>695</v>
      </c>
      <c r="BN34" s="981" t="str">
        <f>IF(SUM(BH34:BM34)=0,"",SUM(BH34:BM34))</f>
        <v/>
      </c>
      <c r="BO34" s="982"/>
      <c r="BP34" s="295" t="s">
        <v>695</v>
      </c>
      <c r="BQ34" s="979"/>
      <c r="BR34" s="980"/>
      <c r="BS34" s="295" t="s">
        <v>695</v>
      </c>
      <c r="BT34" s="979"/>
      <c r="BU34" s="980"/>
      <c r="BV34" s="295" t="s">
        <v>695</v>
      </c>
      <c r="BW34" s="981" t="str">
        <f>IF(SUM(BQ34:BV34)=0,"",SUM(BQ34:BV34))</f>
        <v/>
      </c>
      <c r="BX34" s="982"/>
      <c r="BY34" s="295" t="s">
        <v>695</v>
      </c>
      <c r="BZ34" s="15"/>
    </row>
    <row r="35" spans="1:78" ht="16.95" customHeight="1" thickBot="1" x14ac:dyDescent="0.25">
      <c r="A35" s="996"/>
      <c r="B35" s="997"/>
      <c r="C35" s="997"/>
      <c r="D35" s="997"/>
      <c r="E35" s="998"/>
      <c r="F35" s="1019" t="s">
        <v>862</v>
      </c>
      <c r="G35" s="1020"/>
      <c r="H35" s="1021" t="s">
        <v>863</v>
      </c>
      <c r="I35" s="1022"/>
      <c r="J35" s="979"/>
      <c r="K35" s="980"/>
      <c r="L35" s="980"/>
      <c r="M35" s="295" t="s">
        <v>695</v>
      </c>
      <c r="N35" s="979"/>
      <c r="O35" s="980"/>
      <c r="P35" s="980"/>
      <c r="Q35" s="295" t="s">
        <v>695</v>
      </c>
      <c r="R35" s="981" t="str">
        <f t="shared" si="6"/>
        <v/>
      </c>
      <c r="S35" s="982"/>
      <c r="T35" s="295" t="s">
        <v>695</v>
      </c>
      <c r="U35" s="979"/>
      <c r="V35" s="980"/>
      <c r="W35" s="295" t="s">
        <v>695</v>
      </c>
      <c r="X35" s="979"/>
      <c r="Y35" s="980"/>
      <c r="Z35" s="295" t="s">
        <v>695</v>
      </c>
      <c r="AA35" s="1017" t="str">
        <f t="shared" si="7"/>
        <v/>
      </c>
      <c r="AB35" s="1018"/>
      <c r="AC35" s="295" t="s">
        <v>695</v>
      </c>
      <c r="AD35" s="979"/>
      <c r="AE35" s="980"/>
      <c r="AF35" s="295" t="s">
        <v>695</v>
      </c>
      <c r="AG35" s="979"/>
      <c r="AH35" s="980"/>
      <c r="AI35" s="295" t="s">
        <v>695</v>
      </c>
      <c r="AJ35" s="981" t="str">
        <f t="shared" si="8"/>
        <v/>
      </c>
      <c r="AK35" s="982"/>
      <c r="AL35" s="295" t="s">
        <v>695</v>
      </c>
      <c r="AM35" s="15"/>
      <c r="AN35" s="996"/>
      <c r="AO35" s="997"/>
      <c r="AP35" s="997"/>
      <c r="AQ35" s="997"/>
      <c r="AR35" s="998"/>
      <c r="AS35" s="1023" t="s">
        <v>856</v>
      </c>
      <c r="AT35" s="1024"/>
      <c r="AU35" s="1025" t="s">
        <v>858</v>
      </c>
      <c r="AV35" s="1026"/>
      <c r="AW35" s="1002"/>
      <c r="AX35" s="1003"/>
      <c r="AY35" s="1003"/>
      <c r="AZ35" s="296" t="s">
        <v>695</v>
      </c>
      <c r="BA35" s="1002"/>
      <c r="BB35" s="1003"/>
      <c r="BC35" s="1003"/>
      <c r="BD35" s="296" t="s">
        <v>695</v>
      </c>
      <c r="BE35" s="1006" t="str">
        <f>IF(SUM(AW35:BD35)=0,"",SUM(AW35:BD35))</f>
        <v/>
      </c>
      <c r="BF35" s="1007"/>
      <c r="BG35" s="296" t="s">
        <v>695</v>
      </c>
      <c r="BH35" s="1002"/>
      <c r="BI35" s="1003"/>
      <c r="BJ35" s="296" t="s">
        <v>695</v>
      </c>
      <c r="BK35" s="1002"/>
      <c r="BL35" s="1003"/>
      <c r="BM35" s="296" t="s">
        <v>695</v>
      </c>
      <c r="BN35" s="1006" t="str">
        <f>IF(SUM(BH35:BM35)=0,"",SUM(BH35:BM35))</f>
        <v/>
      </c>
      <c r="BO35" s="1007"/>
      <c r="BP35" s="296" t="s">
        <v>695</v>
      </c>
      <c r="BQ35" s="1002"/>
      <c r="BR35" s="1003"/>
      <c r="BS35" s="296" t="s">
        <v>695</v>
      </c>
      <c r="BT35" s="1002"/>
      <c r="BU35" s="1003"/>
      <c r="BV35" s="296" t="s">
        <v>695</v>
      </c>
      <c r="BW35" s="1006" t="str">
        <f>IF(SUM(BQ35:BV35)=0,"",SUM(BQ35:BV35))</f>
        <v/>
      </c>
      <c r="BX35" s="1007"/>
      <c r="BY35" s="296" t="s">
        <v>695</v>
      </c>
      <c r="BZ35" s="15"/>
    </row>
    <row r="36" spans="1:78" ht="16.95" customHeight="1" thickBot="1" x14ac:dyDescent="0.25">
      <c r="A36" s="996"/>
      <c r="B36" s="997"/>
      <c r="C36" s="997"/>
      <c r="D36" s="997"/>
      <c r="E36" s="998"/>
      <c r="F36" s="1023" t="s">
        <v>866</v>
      </c>
      <c r="G36" s="1024"/>
      <c r="H36" s="1025" t="s">
        <v>867</v>
      </c>
      <c r="I36" s="1026"/>
      <c r="J36" s="1002"/>
      <c r="K36" s="1003"/>
      <c r="L36" s="1003"/>
      <c r="M36" s="296" t="s">
        <v>695</v>
      </c>
      <c r="N36" s="1002"/>
      <c r="O36" s="1003"/>
      <c r="P36" s="1003"/>
      <c r="Q36" s="296" t="s">
        <v>695</v>
      </c>
      <c r="R36" s="1006" t="str">
        <f t="shared" si="6"/>
        <v/>
      </c>
      <c r="S36" s="1007"/>
      <c r="T36" s="296" t="s">
        <v>695</v>
      </c>
      <c r="U36" s="1002"/>
      <c r="V36" s="1003"/>
      <c r="W36" s="296" t="s">
        <v>695</v>
      </c>
      <c r="X36" s="1002"/>
      <c r="Y36" s="1003"/>
      <c r="Z36" s="296" t="s">
        <v>695</v>
      </c>
      <c r="AA36" s="1040" t="str">
        <f t="shared" si="7"/>
        <v/>
      </c>
      <c r="AB36" s="1041"/>
      <c r="AC36" s="296" t="s">
        <v>695</v>
      </c>
      <c r="AD36" s="1002"/>
      <c r="AE36" s="1003"/>
      <c r="AF36" s="296" t="s">
        <v>695</v>
      </c>
      <c r="AG36" s="1002"/>
      <c r="AH36" s="1003"/>
      <c r="AI36" s="296" t="s">
        <v>695</v>
      </c>
      <c r="AJ36" s="1006" t="str">
        <f t="shared" si="8"/>
        <v/>
      </c>
      <c r="AK36" s="1007"/>
      <c r="AL36" s="296" t="s">
        <v>695</v>
      </c>
      <c r="AM36" s="15"/>
      <c r="AN36" s="996"/>
      <c r="AO36" s="997"/>
      <c r="AP36" s="997"/>
      <c r="AQ36" s="997"/>
      <c r="AR36" s="998"/>
      <c r="AS36" s="1027" t="s">
        <v>628</v>
      </c>
      <c r="AT36" s="1028"/>
      <c r="AU36" s="297" t="s">
        <v>861</v>
      </c>
      <c r="AV36" s="298"/>
      <c r="AW36" s="1004" t="str">
        <f>IF(SUM(AW33:AY35)=0,"",SUM(AW33:AY35))</f>
        <v/>
      </c>
      <c r="AX36" s="1005"/>
      <c r="AY36" s="1005"/>
      <c r="AZ36" s="299" t="s">
        <v>695</v>
      </c>
      <c r="BA36" s="1004" t="str">
        <f>IF(SUM(BA33:BC35)=0,"",SUM(BA33:BC35))</f>
        <v/>
      </c>
      <c r="BB36" s="1005"/>
      <c r="BC36" s="1005"/>
      <c r="BD36" s="299" t="s">
        <v>695</v>
      </c>
      <c r="BE36" s="1004" t="str">
        <f>IF(SUM(BE33:BF35)=0,"",SUM(BE33:BF35))</f>
        <v/>
      </c>
      <c r="BF36" s="1005"/>
      <c r="BG36" s="299" t="s">
        <v>695</v>
      </c>
      <c r="BH36" s="1004" t="str">
        <f>IF(SUM(BH33:BI35)=0,"",SUM(BH33:BI35))</f>
        <v/>
      </c>
      <c r="BI36" s="1005"/>
      <c r="BJ36" s="299" t="s">
        <v>695</v>
      </c>
      <c r="BK36" s="1004" t="str">
        <f>IF(SUM(BK33:BL35)=0,"",SUM(BK33:BL35))</f>
        <v/>
      </c>
      <c r="BL36" s="1005"/>
      <c r="BM36" s="299" t="s">
        <v>695</v>
      </c>
      <c r="BN36" s="1004" t="str">
        <f>IF(SUM(BN33:BO35)=0,"",SUM(BN33:BO35))</f>
        <v/>
      </c>
      <c r="BO36" s="1005"/>
      <c r="BP36" s="299" t="s">
        <v>695</v>
      </c>
      <c r="BQ36" s="1004" t="str">
        <f>IF(SUM(BQ33:BR35)=0,"",SUM(BQ33:BR35))</f>
        <v/>
      </c>
      <c r="BR36" s="1005"/>
      <c r="BS36" s="299" t="s">
        <v>695</v>
      </c>
      <c r="BT36" s="1004" t="str">
        <f>IF(SUM(BT33:BU35)=0,"",SUM(BT33:BU35))</f>
        <v/>
      </c>
      <c r="BU36" s="1005"/>
      <c r="BV36" s="299" t="s">
        <v>695</v>
      </c>
      <c r="BW36" s="1004" t="str">
        <f>IF(SUM(BW33:BX35)=0,"",SUM(BW33:BX35))</f>
        <v/>
      </c>
      <c r="BX36" s="1005"/>
      <c r="BY36" s="299" t="s">
        <v>695</v>
      </c>
      <c r="BZ36" s="15"/>
    </row>
    <row r="37" spans="1:78" ht="16.95" customHeight="1" x14ac:dyDescent="0.2">
      <c r="A37" s="996"/>
      <c r="B37" s="997"/>
      <c r="C37" s="997"/>
      <c r="D37" s="997"/>
      <c r="E37" s="998"/>
      <c r="F37" s="1031" t="s">
        <v>628</v>
      </c>
      <c r="G37" s="1032"/>
      <c r="H37" s="303" t="s">
        <v>861</v>
      </c>
      <c r="I37" s="304"/>
      <c r="J37" s="1004" t="str">
        <f>IF(SUM(J31:L36)=0,"",SUM(J31:L36))</f>
        <v/>
      </c>
      <c r="K37" s="1005"/>
      <c r="L37" s="1005"/>
      <c r="M37" s="299" t="s">
        <v>695</v>
      </c>
      <c r="N37" s="1004" t="str">
        <f>IF(SUM(N31:P36)=0,"",SUM(N31:P36))</f>
        <v/>
      </c>
      <c r="O37" s="1005"/>
      <c r="P37" s="1005"/>
      <c r="Q37" s="299" t="s">
        <v>695</v>
      </c>
      <c r="R37" s="1004" t="str">
        <f>IF(SUM(R31:S36)=0,"",SUM(R31:S36))</f>
        <v/>
      </c>
      <c r="S37" s="1005"/>
      <c r="T37" s="299" t="s">
        <v>695</v>
      </c>
      <c r="U37" s="1004" t="str">
        <f>IF(SUM(U31:V36)=0,"",SUM(U31:V36))</f>
        <v/>
      </c>
      <c r="V37" s="1005"/>
      <c r="W37" s="299" t="s">
        <v>695</v>
      </c>
      <c r="X37" s="1004" t="str">
        <f>IF(SUM(X31:Y36)=0,"",SUM(X31:Y36))</f>
        <v/>
      </c>
      <c r="Y37" s="1005"/>
      <c r="Z37" s="299" t="s">
        <v>695</v>
      </c>
      <c r="AA37" s="1004" t="str">
        <f>IF(SUM(AA31:AB36)=0,"",SUM(AA31:AB36))</f>
        <v/>
      </c>
      <c r="AB37" s="1005"/>
      <c r="AC37" s="299" t="s">
        <v>695</v>
      </c>
      <c r="AD37" s="1004" t="str">
        <f>IF(SUM(AD31:AE36)=0,"",SUM(AD31:AE36))</f>
        <v/>
      </c>
      <c r="AE37" s="1005"/>
      <c r="AF37" s="299" t="s">
        <v>695</v>
      </c>
      <c r="AG37" s="1004" t="str">
        <f>IF(SUM(AG31:AH36)=0,"",SUM(AG31:AH36))</f>
        <v/>
      </c>
      <c r="AH37" s="1005"/>
      <c r="AI37" s="299" t="s">
        <v>695</v>
      </c>
      <c r="AJ37" s="1004" t="str">
        <f>IF(SUM(AJ31:AK36)=0,"",SUM(AJ31:AK36))</f>
        <v/>
      </c>
      <c r="AK37" s="1005"/>
      <c r="AL37" s="299" t="s">
        <v>695</v>
      </c>
      <c r="AM37" s="15"/>
      <c r="AN37" s="999"/>
      <c r="AO37" s="1000"/>
      <c r="AP37" s="1000"/>
      <c r="AQ37" s="1000"/>
      <c r="AR37" s="1001"/>
      <c r="AS37" s="1029"/>
      <c r="AT37" s="1030"/>
      <c r="AU37" s="300" t="s">
        <v>697</v>
      </c>
      <c r="AV37" s="301"/>
      <c r="AW37" s="1037"/>
      <c r="AX37" s="1038"/>
      <c r="AY37" s="1038"/>
      <c r="AZ37" s="1039"/>
      <c r="BA37" s="1037"/>
      <c r="BB37" s="1038"/>
      <c r="BC37" s="1038"/>
      <c r="BD37" s="1039"/>
      <c r="BE37" s="1037"/>
      <c r="BF37" s="1038"/>
      <c r="BG37" s="1039"/>
      <c r="BH37" s="1035" t="str">
        <f>IF(ISERROR(BH36/AW36*100),"",BH36/AW36*100)</f>
        <v/>
      </c>
      <c r="BI37" s="1036"/>
      <c r="BJ37" s="302" t="s">
        <v>864</v>
      </c>
      <c r="BK37" s="1035" t="str">
        <f>IF(ISERROR(BK36/BA36*100),"",BK36/BA36*100)</f>
        <v/>
      </c>
      <c r="BL37" s="1036"/>
      <c r="BM37" s="302" t="s">
        <v>865</v>
      </c>
      <c r="BN37" s="1035" t="str">
        <f>IF(ISERROR(BN36/BE36*100),"",BN36/BE36*100)</f>
        <v/>
      </c>
      <c r="BO37" s="1036"/>
      <c r="BP37" s="302" t="s">
        <v>865</v>
      </c>
      <c r="BQ37" s="1035" t="str">
        <f>IF(ISERROR(BQ36/AW36*100),"",BQ36/AW36*100)</f>
        <v/>
      </c>
      <c r="BR37" s="1036"/>
      <c r="BS37" s="302" t="s">
        <v>865</v>
      </c>
      <c r="BT37" s="1035" t="str">
        <f>IF(ISERROR(BT36/BA36*100),"",BT36/BA36*100)</f>
        <v/>
      </c>
      <c r="BU37" s="1036"/>
      <c r="BV37" s="302" t="s">
        <v>865</v>
      </c>
      <c r="BW37" s="1035" t="str">
        <f>IF(ISERROR(BW36/BE36*100),"",BW36/BE36*100)</f>
        <v/>
      </c>
      <c r="BX37" s="1036"/>
      <c r="BY37" s="302" t="s">
        <v>865</v>
      </c>
      <c r="BZ37" s="15"/>
    </row>
    <row r="38" spans="1:78" ht="16.95" customHeight="1" x14ac:dyDescent="0.2">
      <c r="A38" s="999"/>
      <c r="B38" s="1000"/>
      <c r="C38" s="1000"/>
      <c r="D38" s="1000"/>
      <c r="E38" s="1001"/>
      <c r="F38" s="1033"/>
      <c r="G38" s="1034"/>
      <c r="H38" s="300" t="s">
        <v>697</v>
      </c>
      <c r="I38" s="301"/>
      <c r="J38" s="1037"/>
      <c r="K38" s="1038"/>
      <c r="L38" s="1038"/>
      <c r="M38" s="1039"/>
      <c r="N38" s="1037"/>
      <c r="O38" s="1038"/>
      <c r="P38" s="1038"/>
      <c r="Q38" s="1039"/>
      <c r="R38" s="1037"/>
      <c r="S38" s="1038"/>
      <c r="T38" s="1039"/>
      <c r="U38" s="1035" t="str">
        <f>IF(ISERROR(U37/J37*100),"",U37/J37*100)</f>
        <v/>
      </c>
      <c r="V38" s="1036"/>
      <c r="W38" s="302" t="s">
        <v>864</v>
      </c>
      <c r="X38" s="1035" t="str">
        <f>IF(ISERROR(X37/N37*100),"",X37/N37*100)</f>
        <v/>
      </c>
      <c r="Y38" s="1036"/>
      <c r="Z38" s="302" t="s">
        <v>865</v>
      </c>
      <c r="AA38" s="1035" t="str">
        <f>IF(ISERROR(AA37/R37*100),"",AA37/R37*100)</f>
        <v/>
      </c>
      <c r="AB38" s="1036"/>
      <c r="AC38" s="302" t="s">
        <v>865</v>
      </c>
      <c r="AD38" s="1035" t="str">
        <f>IF(ISERROR(AD37/J37*100),"",AD37/J37*100)</f>
        <v/>
      </c>
      <c r="AE38" s="1036"/>
      <c r="AF38" s="302" t="s">
        <v>865</v>
      </c>
      <c r="AG38" s="1035" t="str">
        <f>IF(ISERROR(AG37/N37*100),"",AG37/N37*100)</f>
        <v/>
      </c>
      <c r="AH38" s="1036"/>
      <c r="AI38" s="302" t="s">
        <v>865</v>
      </c>
      <c r="AJ38" s="1035" t="str">
        <f>IF(ISERROR(AJ37/R37*100),"",AJ37/R37*100)</f>
        <v/>
      </c>
      <c r="AK38" s="1036"/>
      <c r="AL38" s="302" t="s">
        <v>865</v>
      </c>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row>
    <row r="39" spans="1:78" ht="16.95"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008" t="s">
        <v>847</v>
      </c>
      <c r="AO39" s="1009"/>
      <c r="AP39" s="1009"/>
      <c r="AQ39" s="1009"/>
      <c r="AR39" s="1010"/>
      <c r="AS39" s="1008" t="s">
        <v>848</v>
      </c>
      <c r="AT39" s="1009"/>
      <c r="AU39" s="1009"/>
      <c r="AV39" s="1010"/>
      <c r="AW39" s="1014" t="s">
        <v>849</v>
      </c>
      <c r="AX39" s="1015"/>
      <c r="AY39" s="1015"/>
      <c r="AZ39" s="1015"/>
      <c r="BA39" s="1015"/>
      <c r="BB39" s="1015"/>
      <c r="BC39" s="1015"/>
      <c r="BD39" s="1015"/>
      <c r="BE39" s="1015"/>
      <c r="BF39" s="1015"/>
      <c r="BG39" s="1016"/>
      <c r="BH39" s="973" t="s">
        <v>692</v>
      </c>
      <c r="BI39" s="974"/>
      <c r="BJ39" s="974"/>
      <c r="BK39" s="974"/>
      <c r="BL39" s="974"/>
      <c r="BM39" s="974"/>
      <c r="BN39" s="974"/>
      <c r="BO39" s="974"/>
      <c r="BP39" s="975"/>
      <c r="BQ39" s="973" t="s">
        <v>693</v>
      </c>
      <c r="BR39" s="974"/>
      <c r="BS39" s="974"/>
      <c r="BT39" s="974"/>
      <c r="BU39" s="974"/>
      <c r="BV39" s="974"/>
      <c r="BW39" s="974"/>
      <c r="BX39" s="974"/>
      <c r="BY39" s="975"/>
      <c r="BZ39" s="15"/>
    </row>
    <row r="40" spans="1:78" ht="16.95" customHeight="1" thickBot="1" x14ac:dyDescent="0.25">
      <c r="A40" s="1008" t="s">
        <v>847</v>
      </c>
      <c r="B40" s="1009"/>
      <c r="C40" s="1009"/>
      <c r="D40" s="1009"/>
      <c r="E40" s="1010"/>
      <c r="F40" s="1008" t="s">
        <v>848</v>
      </c>
      <c r="G40" s="1009"/>
      <c r="H40" s="1009"/>
      <c r="I40" s="1010"/>
      <c r="J40" s="1014" t="s">
        <v>849</v>
      </c>
      <c r="K40" s="1015"/>
      <c r="L40" s="1015"/>
      <c r="M40" s="1015"/>
      <c r="N40" s="1015"/>
      <c r="O40" s="1015"/>
      <c r="P40" s="1015"/>
      <c r="Q40" s="1015"/>
      <c r="R40" s="1015"/>
      <c r="S40" s="1015"/>
      <c r="T40" s="1016"/>
      <c r="U40" s="973" t="s">
        <v>692</v>
      </c>
      <c r="V40" s="974"/>
      <c r="W40" s="974"/>
      <c r="X40" s="974"/>
      <c r="Y40" s="974"/>
      <c r="Z40" s="974"/>
      <c r="AA40" s="974"/>
      <c r="AB40" s="974"/>
      <c r="AC40" s="975"/>
      <c r="AD40" s="973" t="s">
        <v>693</v>
      </c>
      <c r="AE40" s="974"/>
      <c r="AF40" s="974"/>
      <c r="AG40" s="974"/>
      <c r="AH40" s="974"/>
      <c r="AI40" s="974"/>
      <c r="AJ40" s="974"/>
      <c r="AK40" s="974"/>
      <c r="AL40" s="975"/>
      <c r="AM40" s="15"/>
      <c r="AN40" s="1011"/>
      <c r="AO40" s="1012"/>
      <c r="AP40" s="1012"/>
      <c r="AQ40" s="1012"/>
      <c r="AR40" s="1013"/>
      <c r="AS40" s="1011"/>
      <c r="AT40" s="1012"/>
      <c r="AU40" s="1012"/>
      <c r="AV40" s="1013"/>
      <c r="AW40" s="976" t="s">
        <v>408</v>
      </c>
      <c r="AX40" s="977"/>
      <c r="AY40" s="977"/>
      <c r="AZ40" s="978"/>
      <c r="BA40" s="976" t="s">
        <v>409</v>
      </c>
      <c r="BB40" s="977"/>
      <c r="BC40" s="977"/>
      <c r="BD40" s="978"/>
      <c r="BE40" s="976" t="s">
        <v>694</v>
      </c>
      <c r="BF40" s="977"/>
      <c r="BG40" s="978"/>
      <c r="BH40" s="976" t="s">
        <v>408</v>
      </c>
      <c r="BI40" s="977"/>
      <c r="BJ40" s="978"/>
      <c r="BK40" s="976" t="s">
        <v>409</v>
      </c>
      <c r="BL40" s="977"/>
      <c r="BM40" s="978"/>
      <c r="BN40" s="976" t="s">
        <v>694</v>
      </c>
      <c r="BO40" s="977"/>
      <c r="BP40" s="978"/>
      <c r="BQ40" s="976" t="s">
        <v>408</v>
      </c>
      <c r="BR40" s="977"/>
      <c r="BS40" s="978"/>
      <c r="BT40" s="976" t="s">
        <v>409</v>
      </c>
      <c r="BU40" s="977"/>
      <c r="BV40" s="978"/>
      <c r="BW40" s="976" t="s">
        <v>694</v>
      </c>
      <c r="BX40" s="977"/>
      <c r="BY40" s="978"/>
      <c r="BZ40" s="15"/>
    </row>
    <row r="41" spans="1:78" ht="16.95" customHeight="1" thickTop="1" thickBot="1" x14ac:dyDescent="0.25">
      <c r="A41" s="1011"/>
      <c r="B41" s="1012"/>
      <c r="C41" s="1012"/>
      <c r="D41" s="1012"/>
      <c r="E41" s="1013"/>
      <c r="F41" s="1011"/>
      <c r="G41" s="1012"/>
      <c r="H41" s="1012"/>
      <c r="I41" s="1013"/>
      <c r="J41" s="976" t="s">
        <v>408</v>
      </c>
      <c r="K41" s="977"/>
      <c r="L41" s="977"/>
      <c r="M41" s="978"/>
      <c r="N41" s="976" t="s">
        <v>409</v>
      </c>
      <c r="O41" s="977"/>
      <c r="P41" s="977"/>
      <c r="Q41" s="978"/>
      <c r="R41" s="976" t="s">
        <v>694</v>
      </c>
      <c r="S41" s="977"/>
      <c r="T41" s="978"/>
      <c r="U41" s="976" t="s">
        <v>408</v>
      </c>
      <c r="V41" s="977"/>
      <c r="W41" s="978"/>
      <c r="X41" s="976" t="s">
        <v>409</v>
      </c>
      <c r="Y41" s="977"/>
      <c r="Z41" s="978"/>
      <c r="AA41" s="976" t="s">
        <v>694</v>
      </c>
      <c r="AB41" s="977"/>
      <c r="AC41" s="978"/>
      <c r="AD41" s="976" t="s">
        <v>408</v>
      </c>
      <c r="AE41" s="977"/>
      <c r="AF41" s="978"/>
      <c r="AG41" s="976" t="s">
        <v>409</v>
      </c>
      <c r="AH41" s="977"/>
      <c r="AI41" s="978"/>
      <c r="AJ41" s="976" t="s">
        <v>694</v>
      </c>
      <c r="AK41" s="977"/>
      <c r="AL41" s="978"/>
      <c r="AM41" s="15"/>
      <c r="AN41" s="993"/>
      <c r="AO41" s="994"/>
      <c r="AP41" s="994"/>
      <c r="AQ41" s="994"/>
      <c r="AR41" s="995"/>
      <c r="AS41" s="983" t="s">
        <v>850</v>
      </c>
      <c r="AT41" s="984"/>
      <c r="AU41" s="985" t="s">
        <v>852</v>
      </c>
      <c r="AV41" s="986"/>
      <c r="AW41" s="987"/>
      <c r="AX41" s="988"/>
      <c r="AY41" s="988"/>
      <c r="AZ41" s="294" t="s">
        <v>695</v>
      </c>
      <c r="BA41" s="987"/>
      <c r="BB41" s="988"/>
      <c r="BC41" s="988"/>
      <c r="BD41" s="294" t="s">
        <v>695</v>
      </c>
      <c r="BE41" s="989" t="str">
        <f>IF(SUM(AW41:BD41)=0,"",SUM(AW41:BD41))</f>
        <v/>
      </c>
      <c r="BF41" s="990"/>
      <c r="BG41" s="294" t="s">
        <v>695</v>
      </c>
      <c r="BH41" s="987"/>
      <c r="BI41" s="988"/>
      <c r="BJ41" s="294" t="s">
        <v>695</v>
      </c>
      <c r="BK41" s="987"/>
      <c r="BL41" s="988"/>
      <c r="BM41" s="294" t="s">
        <v>695</v>
      </c>
      <c r="BN41" s="989" t="str">
        <f>IF(SUM(BH41:BM41)=0,"",SUM(BH41:BM41))</f>
        <v/>
      </c>
      <c r="BO41" s="990"/>
      <c r="BP41" s="294" t="s">
        <v>695</v>
      </c>
      <c r="BQ41" s="987"/>
      <c r="BR41" s="988"/>
      <c r="BS41" s="294" t="s">
        <v>695</v>
      </c>
      <c r="BT41" s="987"/>
      <c r="BU41" s="988"/>
      <c r="BV41" s="294" t="s">
        <v>695</v>
      </c>
      <c r="BW41" s="989" t="str">
        <f>IF(SUM(BQ41:BV41)=0,"",SUM(BQ41:BV41))</f>
        <v/>
      </c>
      <c r="BX41" s="990"/>
      <c r="BY41" s="294" t="s">
        <v>695</v>
      </c>
      <c r="BZ41" s="15"/>
    </row>
    <row r="42" spans="1:78" ht="16.95" customHeight="1" thickTop="1" x14ac:dyDescent="0.2">
      <c r="A42" s="993"/>
      <c r="B42" s="994"/>
      <c r="C42" s="994"/>
      <c r="D42" s="994"/>
      <c r="E42" s="995"/>
      <c r="F42" s="983" t="s">
        <v>850</v>
      </c>
      <c r="G42" s="984"/>
      <c r="H42" s="985" t="s">
        <v>851</v>
      </c>
      <c r="I42" s="986"/>
      <c r="J42" s="987"/>
      <c r="K42" s="988"/>
      <c r="L42" s="988"/>
      <c r="M42" s="294" t="s">
        <v>695</v>
      </c>
      <c r="N42" s="987"/>
      <c r="O42" s="988"/>
      <c r="P42" s="988"/>
      <c r="Q42" s="294" t="s">
        <v>695</v>
      </c>
      <c r="R42" s="989" t="str">
        <f t="shared" ref="R42:R47" si="9">IF(SUM(J42:Q42)=0,"",SUM(J42:Q42))</f>
        <v/>
      </c>
      <c r="S42" s="990"/>
      <c r="T42" s="294" t="s">
        <v>695</v>
      </c>
      <c r="U42" s="987"/>
      <c r="V42" s="988"/>
      <c r="W42" s="294" t="s">
        <v>695</v>
      </c>
      <c r="X42" s="987"/>
      <c r="Y42" s="988"/>
      <c r="Z42" s="294" t="s">
        <v>695</v>
      </c>
      <c r="AA42" s="991" t="str">
        <f t="shared" ref="AA42:AA47" si="10">IF(SUM(U42:Z42)=0,"",SUM(U42:Z42))</f>
        <v/>
      </c>
      <c r="AB42" s="992"/>
      <c r="AC42" s="294" t="s">
        <v>695</v>
      </c>
      <c r="AD42" s="987"/>
      <c r="AE42" s="988"/>
      <c r="AF42" s="294" t="s">
        <v>695</v>
      </c>
      <c r="AG42" s="987"/>
      <c r="AH42" s="988"/>
      <c r="AI42" s="294" t="s">
        <v>695</v>
      </c>
      <c r="AJ42" s="989" t="str">
        <f t="shared" ref="AJ42:AJ47" si="11">IF(SUM(AD42:AI42)=0,"",SUM(AD42:AI42))</f>
        <v/>
      </c>
      <c r="AK42" s="990"/>
      <c r="AL42" s="294" t="s">
        <v>695</v>
      </c>
      <c r="AM42" s="15"/>
      <c r="AN42" s="996"/>
      <c r="AO42" s="997"/>
      <c r="AP42" s="997"/>
      <c r="AQ42" s="997"/>
      <c r="AR42" s="998"/>
      <c r="AS42" s="1019" t="s">
        <v>853</v>
      </c>
      <c r="AT42" s="1020"/>
      <c r="AU42" s="1021" t="s">
        <v>855</v>
      </c>
      <c r="AV42" s="1022"/>
      <c r="AW42" s="979"/>
      <c r="AX42" s="980"/>
      <c r="AY42" s="980"/>
      <c r="AZ42" s="295" t="s">
        <v>695</v>
      </c>
      <c r="BA42" s="979"/>
      <c r="BB42" s="980"/>
      <c r="BC42" s="980"/>
      <c r="BD42" s="295" t="s">
        <v>695</v>
      </c>
      <c r="BE42" s="981" t="str">
        <f>IF(SUM(AW42:BD42)=0,"",SUM(AW42:BD42))</f>
        <v/>
      </c>
      <c r="BF42" s="982"/>
      <c r="BG42" s="295" t="s">
        <v>695</v>
      </c>
      <c r="BH42" s="979"/>
      <c r="BI42" s="980"/>
      <c r="BJ42" s="295" t="s">
        <v>695</v>
      </c>
      <c r="BK42" s="979"/>
      <c r="BL42" s="980"/>
      <c r="BM42" s="295" t="s">
        <v>695</v>
      </c>
      <c r="BN42" s="981" t="str">
        <f>IF(SUM(BH42:BM42)=0,"",SUM(BH42:BM42))</f>
        <v/>
      </c>
      <c r="BO42" s="982"/>
      <c r="BP42" s="295" t="s">
        <v>695</v>
      </c>
      <c r="BQ42" s="979"/>
      <c r="BR42" s="980"/>
      <c r="BS42" s="295" t="s">
        <v>695</v>
      </c>
      <c r="BT42" s="979"/>
      <c r="BU42" s="980"/>
      <c r="BV42" s="295" t="s">
        <v>695</v>
      </c>
      <c r="BW42" s="981" t="str">
        <f>IF(SUM(BQ42:BV42)=0,"",SUM(BQ42:BV42))</f>
        <v/>
      </c>
      <c r="BX42" s="982"/>
      <c r="BY42" s="295" t="s">
        <v>695</v>
      </c>
      <c r="BZ42" s="15"/>
    </row>
    <row r="43" spans="1:78" ht="16.95" customHeight="1" thickBot="1" x14ac:dyDescent="0.25">
      <c r="A43" s="996"/>
      <c r="B43" s="997"/>
      <c r="C43" s="997"/>
      <c r="D43" s="997"/>
      <c r="E43" s="998"/>
      <c r="F43" s="1019" t="s">
        <v>853</v>
      </c>
      <c r="G43" s="1020"/>
      <c r="H43" s="1021" t="s">
        <v>854</v>
      </c>
      <c r="I43" s="1022"/>
      <c r="J43" s="979"/>
      <c r="K43" s="980"/>
      <c r="L43" s="980"/>
      <c r="M43" s="295" t="s">
        <v>695</v>
      </c>
      <c r="N43" s="979"/>
      <c r="O43" s="980"/>
      <c r="P43" s="980"/>
      <c r="Q43" s="295" t="s">
        <v>695</v>
      </c>
      <c r="R43" s="981" t="str">
        <f t="shared" si="9"/>
        <v/>
      </c>
      <c r="S43" s="982"/>
      <c r="T43" s="295" t="s">
        <v>695</v>
      </c>
      <c r="U43" s="979"/>
      <c r="V43" s="980"/>
      <c r="W43" s="295" t="s">
        <v>695</v>
      </c>
      <c r="X43" s="979"/>
      <c r="Y43" s="980"/>
      <c r="Z43" s="295" t="s">
        <v>695</v>
      </c>
      <c r="AA43" s="1017" t="str">
        <f t="shared" si="10"/>
        <v/>
      </c>
      <c r="AB43" s="1018"/>
      <c r="AC43" s="295" t="s">
        <v>695</v>
      </c>
      <c r="AD43" s="979"/>
      <c r="AE43" s="980"/>
      <c r="AF43" s="295" t="s">
        <v>695</v>
      </c>
      <c r="AG43" s="979"/>
      <c r="AH43" s="980"/>
      <c r="AI43" s="295" t="s">
        <v>695</v>
      </c>
      <c r="AJ43" s="981" t="str">
        <f t="shared" si="11"/>
        <v/>
      </c>
      <c r="AK43" s="982"/>
      <c r="AL43" s="295" t="s">
        <v>695</v>
      </c>
      <c r="AM43" s="15"/>
      <c r="AN43" s="996"/>
      <c r="AO43" s="997"/>
      <c r="AP43" s="997"/>
      <c r="AQ43" s="997"/>
      <c r="AR43" s="998"/>
      <c r="AS43" s="1023" t="s">
        <v>856</v>
      </c>
      <c r="AT43" s="1024"/>
      <c r="AU43" s="1025" t="s">
        <v>858</v>
      </c>
      <c r="AV43" s="1026"/>
      <c r="AW43" s="1002"/>
      <c r="AX43" s="1003"/>
      <c r="AY43" s="1003"/>
      <c r="AZ43" s="296" t="s">
        <v>695</v>
      </c>
      <c r="BA43" s="1002"/>
      <c r="BB43" s="1003"/>
      <c r="BC43" s="1003"/>
      <c r="BD43" s="296" t="s">
        <v>695</v>
      </c>
      <c r="BE43" s="1006" t="str">
        <f>IF(SUM(AW43:BD43)=0,"",SUM(AW43:BD43))</f>
        <v/>
      </c>
      <c r="BF43" s="1007"/>
      <c r="BG43" s="296" t="s">
        <v>695</v>
      </c>
      <c r="BH43" s="1002"/>
      <c r="BI43" s="1003"/>
      <c r="BJ43" s="296" t="s">
        <v>695</v>
      </c>
      <c r="BK43" s="1002"/>
      <c r="BL43" s="1003"/>
      <c r="BM43" s="296" t="s">
        <v>695</v>
      </c>
      <c r="BN43" s="1006" t="str">
        <f>IF(SUM(BH43:BM43)=0,"",SUM(BH43:BM43))</f>
        <v/>
      </c>
      <c r="BO43" s="1007"/>
      <c r="BP43" s="296" t="s">
        <v>695</v>
      </c>
      <c r="BQ43" s="1002"/>
      <c r="BR43" s="1003"/>
      <c r="BS43" s="296" t="s">
        <v>695</v>
      </c>
      <c r="BT43" s="1002"/>
      <c r="BU43" s="1003"/>
      <c r="BV43" s="296" t="s">
        <v>695</v>
      </c>
      <c r="BW43" s="1006" t="str">
        <f>IF(SUM(BQ43:BV43)=0,"",SUM(BQ43:BV43))</f>
        <v/>
      </c>
      <c r="BX43" s="1007"/>
      <c r="BY43" s="296" t="s">
        <v>695</v>
      </c>
      <c r="BZ43" s="15"/>
    </row>
    <row r="44" spans="1:78" ht="16.95" customHeight="1" x14ac:dyDescent="0.2">
      <c r="A44" s="996"/>
      <c r="B44" s="997"/>
      <c r="C44" s="997"/>
      <c r="D44" s="997"/>
      <c r="E44" s="998"/>
      <c r="F44" s="1019" t="s">
        <v>856</v>
      </c>
      <c r="G44" s="1020"/>
      <c r="H44" s="1021" t="s">
        <v>857</v>
      </c>
      <c r="I44" s="1022"/>
      <c r="J44" s="979"/>
      <c r="K44" s="980"/>
      <c r="L44" s="980"/>
      <c r="M44" s="295" t="s">
        <v>695</v>
      </c>
      <c r="N44" s="979"/>
      <c r="O44" s="980"/>
      <c r="P44" s="980"/>
      <c r="Q44" s="295" t="s">
        <v>695</v>
      </c>
      <c r="R44" s="981" t="str">
        <f t="shared" si="9"/>
        <v/>
      </c>
      <c r="S44" s="982"/>
      <c r="T44" s="295" t="s">
        <v>695</v>
      </c>
      <c r="U44" s="979"/>
      <c r="V44" s="980"/>
      <c r="W44" s="295" t="s">
        <v>695</v>
      </c>
      <c r="X44" s="979"/>
      <c r="Y44" s="980"/>
      <c r="Z44" s="295" t="s">
        <v>695</v>
      </c>
      <c r="AA44" s="1017" t="str">
        <f t="shared" si="10"/>
        <v/>
      </c>
      <c r="AB44" s="1018"/>
      <c r="AC44" s="295" t="s">
        <v>695</v>
      </c>
      <c r="AD44" s="979"/>
      <c r="AE44" s="980"/>
      <c r="AF44" s="295" t="s">
        <v>695</v>
      </c>
      <c r="AG44" s="979"/>
      <c r="AH44" s="980"/>
      <c r="AI44" s="295" t="s">
        <v>695</v>
      </c>
      <c r="AJ44" s="981" t="str">
        <f t="shared" si="11"/>
        <v/>
      </c>
      <c r="AK44" s="982"/>
      <c r="AL44" s="295" t="s">
        <v>695</v>
      </c>
      <c r="AM44" s="15"/>
      <c r="AN44" s="996"/>
      <c r="AO44" s="997"/>
      <c r="AP44" s="997"/>
      <c r="AQ44" s="997"/>
      <c r="AR44" s="998"/>
      <c r="AS44" s="1027" t="s">
        <v>628</v>
      </c>
      <c r="AT44" s="1028"/>
      <c r="AU44" s="297" t="s">
        <v>861</v>
      </c>
      <c r="AV44" s="298"/>
      <c r="AW44" s="1004" t="str">
        <f>IF(SUM(AW41:AY43)=0,"",SUM(AW41:AY43))</f>
        <v/>
      </c>
      <c r="AX44" s="1005"/>
      <c r="AY44" s="1005"/>
      <c r="AZ44" s="299" t="s">
        <v>695</v>
      </c>
      <c r="BA44" s="1004" t="str">
        <f>IF(SUM(BA41:BC43)=0,"",SUM(BA41:BC43))</f>
        <v/>
      </c>
      <c r="BB44" s="1005"/>
      <c r="BC44" s="1005"/>
      <c r="BD44" s="299" t="s">
        <v>695</v>
      </c>
      <c r="BE44" s="1004" t="str">
        <f>IF(SUM(BE41:BF43)=0,"",SUM(BE41:BF43))</f>
        <v/>
      </c>
      <c r="BF44" s="1005"/>
      <c r="BG44" s="299" t="s">
        <v>695</v>
      </c>
      <c r="BH44" s="1004" t="str">
        <f>IF(SUM(BH41:BI43)=0,"",SUM(BH41:BI43))</f>
        <v/>
      </c>
      <c r="BI44" s="1005"/>
      <c r="BJ44" s="299" t="s">
        <v>695</v>
      </c>
      <c r="BK44" s="1004" t="str">
        <f>IF(SUM(BK41:BL43)=0,"",SUM(BK41:BL43))</f>
        <v/>
      </c>
      <c r="BL44" s="1005"/>
      <c r="BM44" s="299" t="s">
        <v>695</v>
      </c>
      <c r="BN44" s="1004" t="str">
        <f>IF(SUM(BN41:BO43)=0,"",SUM(BN41:BO43))</f>
        <v/>
      </c>
      <c r="BO44" s="1005"/>
      <c r="BP44" s="299" t="s">
        <v>695</v>
      </c>
      <c r="BQ44" s="1004" t="str">
        <f>IF(SUM(BQ41:BR43)=0,"",SUM(BQ41:BR43))</f>
        <v/>
      </c>
      <c r="BR44" s="1005"/>
      <c r="BS44" s="299" t="s">
        <v>695</v>
      </c>
      <c r="BT44" s="1004" t="str">
        <f>IF(SUM(BT41:BU43)=0,"",SUM(BT41:BU43))</f>
        <v/>
      </c>
      <c r="BU44" s="1005"/>
      <c r="BV44" s="299" t="s">
        <v>695</v>
      </c>
      <c r="BW44" s="1004" t="str">
        <f>IF(SUM(BW41:BX43)=0,"",SUM(BW41:BX43))</f>
        <v/>
      </c>
      <c r="BX44" s="1005"/>
      <c r="BY44" s="299" t="s">
        <v>695</v>
      </c>
      <c r="BZ44" s="15"/>
    </row>
    <row r="45" spans="1:78" ht="16.95" customHeight="1" x14ac:dyDescent="0.2">
      <c r="A45" s="996"/>
      <c r="B45" s="997"/>
      <c r="C45" s="997"/>
      <c r="D45" s="997"/>
      <c r="E45" s="998"/>
      <c r="F45" s="1019" t="s">
        <v>859</v>
      </c>
      <c r="G45" s="1020"/>
      <c r="H45" s="1021" t="s">
        <v>860</v>
      </c>
      <c r="I45" s="1022"/>
      <c r="J45" s="979"/>
      <c r="K45" s="980"/>
      <c r="L45" s="980"/>
      <c r="M45" s="295" t="s">
        <v>695</v>
      </c>
      <c r="N45" s="979"/>
      <c r="O45" s="980"/>
      <c r="P45" s="980"/>
      <c r="Q45" s="295" t="s">
        <v>695</v>
      </c>
      <c r="R45" s="981" t="str">
        <f t="shared" si="9"/>
        <v/>
      </c>
      <c r="S45" s="982"/>
      <c r="T45" s="295" t="s">
        <v>695</v>
      </c>
      <c r="U45" s="979"/>
      <c r="V45" s="980"/>
      <c r="W45" s="295" t="s">
        <v>695</v>
      </c>
      <c r="X45" s="979"/>
      <c r="Y45" s="980"/>
      <c r="Z45" s="295" t="s">
        <v>695</v>
      </c>
      <c r="AA45" s="1017" t="str">
        <f t="shared" si="10"/>
        <v/>
      </c>
      <c r="AB45" s="1018"/>
      <c r="AC45" s="295" t="s">
        <v>695</v>
      </c>
      <c r="AD45" s="979"/>
      <c r="AE45" s="980"/>
      <c r="AF45" s="295" t="s">
        <v>695</v>
      </c>
      <c r="AG45" s="979"/>
      <c r="AH45" s="980"/>
      <c r="AI45" s="295" t="s">
        <v>695</v>
      </c>
      <c r="AJ45" s="981" t="str">
        <f t="shared" si="11"/>
        <v/>
      </c>
      <c r="AK45" s="982"/>
      <c r="AL45" s="295" t="s">
        <v>695</v>
      </c>
      <c r="AM45" s="15"/>
      <c r="AN45" s="999"/>
      <c r="AO45" s="1000"/>
      <c r="AP45" s="1000"/>
      <c r="AQ45" s="1000"/>
      <c r="AR45" s="1001"/>
      <c r="AS45" s="1029"/>
      <c r="AT45" s="1030"/>
      <c r="AU45" s="300" t="s">
        <v>697</v>
      </c>
      <c r="AV45" s="301"/>
      <c r="AW45" s="1037"/>
      <c r="AX45" s="1038"/>
      <c r="AY45" s="1038"/>
      <c r="AZ45" s="1039"/>
      <c r="BA45" s="1037"/>
      <c r="BB45" s="1038"/>
      <c r="BC45" s="1038"/>
      <c r="BD45" s="1039"/>
      <c r="BE45" s="1037"/>
      <c r="BF45" s="1038"/>
      <c r="BG45" s="1039"/>
      <c r="BH45" s="1035" t="str">
        <f>IF(ISERROR(BH44/AW44*100),"",BH44/AW44*100)</f>
        <v/>
      </c>
      <c r="BI45" s="1036"/>
      <c r="BJ45" s="302" t="s">
        <v>864</v>
      </c>
      <c r="BK45" s="1035" t="str">
        <f>IF(ISERROR(BK44/BA44*100),"",BK44/BA44*100)</f>
        <v/>
      </c>
      <c r="BL45" s="1036"/>
      <c r="BM45" s="302" t="s">
        <v>865</v>
      </c>
      <c r="BN45" s="1035" t="str">
        <f>IF(ISERROR(BN44/BE44*100),"",BN44/BE44*100)</f>
        <v/>
      </c>
      <c r="BO45" s="1036"/>
      <c r="BP45" s="302" t="s">
        <v>865</v>
      </c>
      <c r="BQ45" s="1035" t="str">
        <f>IF(ISERROR(BQ44/AW44*100),"",BQ44/AW44*100)</f>
        <v/>
      </c>
      <c r="BR45" s="1036"/>
      <c r="BS45" s="302" t="s">
        <v>865</v>
      </c>
      <c r="BT45" s="1035" t="str">
        <f>IF(ISERROR(BT44/BA44*100),"",BT44/BA44*100)</f>
        <v/>
      </c>
      <c r="BU45" s="1036"/>
      <c r="BV45" s="302" t="s">
        <v>865</v>
      </c>
      <c r="BW45" s="1035" t="str">
        <f>IF(ISERROR(BW44/BE44*100),"",BW44/BE44*100)</f>
        <v/>
      </c>
      <c r="BX45" s="1036"/>
      <c r="BY45" s="302" t="s">
        <v>865</v>
      </c>
      <c r="BZ45" s="15"/>
    </row>
    <row r="46" spans="1:78" ht="16.95" customHeight="1" x14ac:dyDescent="0.2">
      <c r="A46" s="996"/>
      <c r="B46" s="997"/>
      <c r="C46" s="997"/>
      <c r="D46" s="997"/>
      <c r="E46" s="998"/>
      <c r="F46" s="1019" t="s">
        <v>862</v>
      </c>
      <c r="G46" s="1020"/>
      <c r="H46" s="1021" t="s">
        <v>863</v>
      </c>
      <c r="I46" s="1022"/>
      <c r="J46" s="979"/>
      <c r="K46" s="980"/>
      <c r="L46" s="980"/>
      <c r="M46" s="295" t="s">
        <v>695</v>
      </c>
      <c r="N46" s="979"/>
      <c r="O46" s="980"/>
      <c r="P46" s="980"/>
      <c r="Q46" s="295" t="s">
        <v>695</v>
      </c>
      <c r="R46" s="981" t="str">
        <f t="shared" si="9"/>
        <v/>
      </c>
      <c r="S46" s="982"/>
      <c r="T46" s="295" t="s">
        <v>695</v>
      </c>
      <c r="U46" s="979"/>
      <c r="V46" s="980"/>
      <c r="W46" s="295" t="s">
        <v>695</v>
      </c>
      <c r="X46" s="979"/>
      <c r="Y46" s="980"/>
      <c r="Z46" s="295" t="s">
        <v>695</v>
      </c>
      <c r="AA46" s="1017" t="str">
        <f t="shared" si="10"/>
        <v/>
      </c>
      <c r="AB46" s="1018"/>
      <c r="AC46" s="295" t="s">
        <v>695</v>
      </c>
      <c r="AD46" s="979"/>
      <c r="AE46" s="980"/>
      <c r="AF46" s="295" t="s">
        <v>695</v>
      </c>
      <c r="AG46" s="979"/>
      <c r="AH46" s="980"/>
      <c r="AI46" s="295" t="s">
        <v>695</v>
      </c>
      <c r="AJ46" s="981" t="str">
        <f t="shared" si="11"/>
        <v/>
      </c>
      <c r="AK46" s="982"/>
      <c r="AL46" s="295" t="s">
        <v>695</v>
      </c>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row>
    <row r="47" spans="1:78" ht="16.95" customHeight="1" thickBot="1" x14ac:dyDescent="0.25">
      <c r="A47" s="996"/>
      <c r="B47" s="997"/>
      <c r="C47" s="997"/>
      <c r="D47" s="997"/>
      <c r="E47" s="998"/>
      <c r="F47" s="1023" t="s">
        <v>866</v>
      </c>
      <c r="G47" s="1024"/>
      <c r="H47" s="1025" t="s">
        <v>867</v>
      </c>
      <c r="I47" s="1026"/>
      <c r="J47" s="1002"/>
      <c r="K47" s="1003"/>
      <c r="L47" s="1003"/>
      <c r="M47" s="296" t="s">
        <v>695</v>
      </c>
      <c r="N47" s="1002"/>
      <c r="O47" s="1003"/>
      <c r="P47" s="1003"/>
      <c r="Q47" s="296" t="s">
        <v>695</v>
      </c>
      <c r="R47" s="1006" t="str">
        <f t="shared" si="9"/>
        <v/>
      </c>
      <c r="S47" s="1007"/>
      <c r="T47" s="296" t="s">
        <v>695</v>
      </c>
      <c r="U47" s="1002"/>
      <c r="V47" s="1003"/>
      <c r="W47" s="296" t="s">
        <v>695</v>
      </c>
      <c r="X47" s="1002"/>
      <c r="Y47" s="1003"/>
      <c r="Z47" s="296" t="s">
        <v>695</v>
      </c>
      <c r="AA47" s="1040" t="str">
        <f t="shared" si="10"/>
        <v/>
      </c>
      <c r="AB47" s="1041"/>
      <c r="AC47" s="296" t="s">
        <v>695</v>
      </c>
      <c r="AD47" s="1002"/>
      <c r="AE47" s="1003"/>
      <c r="AF47" s="296" t="s">
        <v>695</v>
      </c>
      <c r="AG47" s="1002"/>
      <c r="AH47" s="1003"/>
      <c r="AI47" s="296" t="s">
        <v>695</v>
      </c>
      <c r="AJ47" s="1006" t="str">
        <f t="shared" si="11"/>
        <v/>
      </c>
      <c r="AK47" s="1007"/>
      <c r="AL47" s="296" t="s">
        <v>695</v>
      </c>
      <c r="AM47" s="15"/>
      <c r="AN47" s="1008" t="s">
        <v>847</v>
      </c>
      <c r="AO47" s="1009"/>
      <c r="AP47" s="1009"/>
      <c r="AQ47" s="1009"/>
      <c r="AR47" s="1010"/>
      <c r="AS47" s="1008" t="s">
        <v>848</v>
      </c>
      <c r="AT47" s="1009"/>
      <c r="AU47" s="1009"/>
      <c r="AV47" s="1010"/>
      <c r="AW47" s="1014" t="s">
        <v>849</v>
      </c>
      <c r="AX47" s="1015"/>
      <c r="AY47" s="1015"/>
      <c r="AZ47" s="1015"/>
      <c r="BA47" s="1015"/>
      <c r="BB47" s="1015"/>
      <c r="BC47" s="1015"/>
      <c r="BD47" s="1015"/>
      <c r="BE47" s="1015"/>
      <c r="BF47" s="1015"/>
      <c r="BG47" s="1016"/>
      <c r="BH47" s="973" t="s">
        <v>692</v>
      </c>
      <c r="BI47" s="974"/>
      <c r="BJ47" s="974"/>
      <c r="BK47" s="974"/>
      <c r="BL47" s="974"/>
      <c r="BM47" s="974"/>
      <c r="BN47" s="974"/>
      <c r="BO47" s="974"/>
      <c r="BP47" s="975"/>
      <c r="BQ47" s="973" t="s">
        <v>693</v>
      </c>
      <c r="BR47" s="974"/>
      <c r="BS47" s="974"/>
      <c r="BT47" s="974"/>
      <c r="BU47" s="974"/>
      <c r="BV47" s="974"/>
      <c r="BW47" s="974"/>
      <c r="BX47" s="974"/>
      <c r="BY47" s="975"/>
      <c r="BZ47" s="15"/>
    </row>
    <row r="48" spans="1:78" ht="16.95" customHeight="1" thickBot="1" x14ac:dyDescent="0.25">
      <c r="A48" s="996"/>
      <c r="B48" s="997"/>
      <c r="C48" s="997"/>
      <c r="D48" s="997"/>
      <c r="E48" s="998"/>
      <c r="F48" s="1031" t="s">
        <v>628</v>
      </c>
      <c r="G48" s="1032"/>
      <c r="H48" s="303" t="s">
        <v>861</v>
      </c>
      <c r="I48" s="304"/>
      <c r="J48" s="1004" t="str">
        <f>IF(SUM(J42:L47)=0,"",SUM(J42:L47))</f>
        <v/>
      </c>
      <c r="K48" s="1005"/>
      <c r="L48" s="1005"/>
      <c r="M48" s="299" t="s">
        <v>695</v>
      </c>
      <c r="N48" s="1004" t="str">
        <f>IF(SUM(N42:P47)=0,"",SUM(N42:P47))</f>
        <v/>
      </c>
      <c r="O48" s="1005"/>
      <c r="P48" s="1005"/>
      <c r="Q48" s="299" t="s">
        <v>695</v>
      </c>
      <c r="R48" s="1004" t="str">
        <f>IF(SUM(R42:S47)=0,"",SUM(R42:S47))</f>
        <v/>
      </c>
      <c r="S48" s="1005"/>
      <c r="T48" s="299" t="s">
        <v>695</v>
      </c>
      <c r="U48" s="1004" t="str">
        <f>IF(SUM(U42:V47)=0,"",SUM(U42:V47))</f>
        <v/>
      </c>
      <c r="V48" s="1005"/>
      <c r="W48" s="299" t="s">
        <v>695</v>
      </c>
      <c r="X48" s="1004" t="str">
        <f>IF(SUM(X42:Y47)=0,"",SUM(X42:Y47))</f>
        <v/>
      </c>
      <c r="Y48" s="1005"/>
      <c r="Z48" s="299" t="s">
        <v>695</v>
      </c>
      <c r="AA48" s="1004" t="str">
        <f>IF(SUM(AA42:AB47)=0,"",SUM(AA42:AB47))</f>
        <v/>
      </c>
      <c r="AB48" s="1005"/>
      <c r="AC48" s="299" t="s">
        <v>695</v>
      </c>
      <c r="AD48" s="1004" t="str">
        <f>IF(SUM(AD42:AE47)=0,"",SUM(AD42:AE47))</f>
        <v/>
      </c>
      <c r="AE48" s="1005"/>
      <c r="AF48" s="299" t="s">
        <v>695</v>
      </c>
      <c r="AG48" s="1004" t="str">
        <f>IF(SUM(AG42:AH47)=0,"",SUM(AG42:AH47))</f>
        <v/>
      </c>
      <c r="AH48" s="1005"/>
      <c r="AI48" s="299" t="s">
        <v>695</v>
      </c>
      <c r="AJ48" s="1004" t="str">
        <f>IF(SUM(AJ42:AK47)=0,"",SUM(AJ42:AK47))</f>
        <v/>
      </c>
      <c r="AK48" s="1005"/>
      <c r="AL48" s="299" t="s">
        <v>695</v>
      </c>
      <c r="AM48" s="15"/>
      <c r="AN48" s="1011"/>
      <c r="AO48" s="1012"/>
      <c r="AP48" s="1012"/>
      <c r="AQ48" s="1012"/>
      <c r="AR48" s="1013"/>
      <c r="AS48" s="1011"/>
      <c r="AT48" s="1012"/>
      <c r="AU48" s="1012"/>
      <c r="AV48" s="1013"/>
      <c r="AW48" s="976" t="s">
        <v>408</v>
      </c>
      <c r="AX48" s="977"/>
      <c r="AY48" s="977"/>
      <c r="AZ48" s="978"/>
      <c r="BA48" s="976" t="s">
        <v>409</v>
      </c>
      <c r="BB48" s="977"/>
      <c r="BC48" s="977"/>
      <c r="BD48" s="978"/>
      <c r="BE48" s="976" t="s">
        <v>694</v>
      </c>
      <c r="BF48" s="977"/>
      <c r="BG48" s="978"/>
      <c r="BH48" s="976" t="s">
        <v>408</v>
      </c>
      <c r="BI48" s="977"/>
      <c r="BJ48" s="978"/>
      <c r="BK48" s="976" t="s">
        <v>409</v>
      </c>
      <c r="BL48" s="977"/>
      <c r="BM48" s="978"/>
      <c r="BN48" s="976" t="s">
        <v>694</v>
      </c>
      <c r="BO48" s="977"/>
      <c r="BP48" s="978"/>
      <c r="BQ48" s="976" t="s">
        <v>408</v>
      </c>
      <c r="BR48" s="977"/>
      <c r="BS48" s="978"/>
      <c r="BT48" s="976" t="s">
        <v>409</v>
      </c>
      <c r="BU48" s="977"/>
      <c r="BV48" s="978"/>
      <c r="BW48" s="976" t="s">
        <v>694</v>
      </c>
      <c r="BX48" s="977"/>
      <c r="BY48" s="978"/>
      <c r="BZ48" s="15"/>
    </row>
    <row r="49" spans="1:78" ht="16.95" customHeight="1" thickTop="1" x14ac:dyDescent="0.2">
      <c r="A49" s="999"/>
      <c r="B49" s="1000"/>
      <c r="C49" s="1000"/>
      <c r="D49" s="1000"/>
      <c r="E49" s="1001"/>
      <c r="F49" s="1033"/>
      <c r="G49" s="1034"/>
      <c r="H49" s="300" t="s">
        <v>697</v>
      </c>
      <c r="I49" s="301"/>
      <c r="J49" s="1037"/>
      <c r="K49" s="1038"/>
      <c r="L49" s="1038"/>
      <c r="M49" s="1039"/>
      <c r="N49" s="1037"/>
      <c r="O49" s="1038"/>
      <c r="P49" s="1038"/>
      <c r="Q49" s="1039"/>
      <c r="R49" s="1037"/>
      <c r="S49" s="1038"/>
      <c r="T49" s="1039"/>
      <c r="U49" s="1035" t="str">
        <f>IF(ISERROR(U48/J48*100),"",U48/J48*100)</f>
        <v/>
      </c>
      <c r="V49" s="1036"/>
      <c r="W49" s="302" t="s">
        <v>868</v>
      </c>
      <c r="X49" s="1035" t="str">
        <f>IF(ISERROR(X48/N48*100),"",X48/N48*100)</f>
        <v/>
      </c>
      <c r="Y49" s="1036"/>
      <c r="Z49" s="302" t="s">
        <v>865</v>
      </c>
      <c r="AA49" s="1035" t="str">
        <f>IF(ISERROR(AA48/R48*100),"",AA48/R48*100)</f>
        <v/>
      </c>
      <c r="AB49" s="1036"/>
      <c r="AC49" s="302" t="s">
        <v>865</v>
      </c>
      <c r="AD49" s="1035" t="str">
        <f>IF(ISERROR(AD48/J48*100),"",AD48/J48*100)</f>
        <v/>
      </c>
      <c r="AE49" s="1036"/>
      <c r="AF49" s="302" t="s">
        <v>865</v>
      </c>
      <c r="AG49" s="1035" t="str">
        <f>IF(ISERROR(AG48/N48*100),"",AG48/N48*100)</f>
        <v/>
      </c>
      <c r="AH49" s="1036"/>
      <c r="AI49" s="302" t="s">
        <v>865</v>
      </c>
      <c r="AJ49" s="1035" t="str">
        <f>IF(ISERROR(AJ48/R48*100),"",AJ48/R48*100)</f>
        <v/>
      </c>
      <c r="AK49" s="1036"/>
      <c r="AL49" s="302" t="s">
        <v>865</v>
      </c>
      <c r="AM49" s="15"/>
      <c r="AN49" s="993"/>
      <c r="AO49" s="994"/>
      <c r="AP49" s="994"/>
      <c r="AQ49" s="994"/>
      <c r="AR49" s="995"/>
      <c r="AS49" s="983" t="s">
        <v>850</v>
      </c>
      <c r="AT49" s="984"/>
      <c r="AU49" s="985" t="s">
        <v>852</v>
      </c>
      <c r="AV49" s="986"/>
      <c r="AW49" s="987"/>
      <c r="AX49" s="988"/>
      <c r="AY49" s="988"/>
      <c r="AZ49" s="294" t="s">
        <v>695</v>
      </c>
      <c r="BA49" s="987"/>
      <c r="BB49" s="988"/>
      <c r="BC49" s="988"/>
      <c r="BD49" s="294" t="s">
        <v>695</v>
      </c>
      <c r="BE49" s="989" t="str">
        <f>IF(SUM(AW49:BD49)=0,"",SUM(AW49:BD49))</f>
        <v/>
      </c>
      <c r="BF49" s="990"/>
      <c r="BG49" s="294" t="s">
        <v>695</v>
      </c>
      <c r="BH49" s="987"/>
      <c r="BI49" s="988"/>
      <c r="BJ49" s="294" t="s">
        <v>695</v>
      </c>
      <c r="BK49" s="987"/>
      <c r="BL49" s="988"/>
      <c r="BM49" s="294" t="s">
        <v>695</v>
      </c>
      <c r="BN49" s="989" t="str">
        <f>IF(SUM(BH49:BM49)=0,"",SUM(BH49:BM49))</f>
        <v/>
      </c>
      <c r="BO49" s="990"/>
      <c r="BP49" s="294" t="s">
        <v>695</v>
      </c>
      <c r="BQ49" s="987"/>
      <c r="BR49" s="988"/>
      <c r="BS49" s="294" t="s">
        <v>695</v>
      </c>
      <c r="BT49" s="987"/>
      <c r="BU49" s="988"/>
      <c r="BV49" s="294" t="s">
        <v>695</v>
      </c>
      <c r="BW49" s="989" t="str">
        <f>IF(SUM(BQ49:BV49)=0,"",SUM(BQ49:BV49))</f>
        <v/>
      </c>
      <c r="BX49" s="990"/>
      <c r="BY49" s="294" t="s">
        <v>695</v>
      </c>
      <c r="BZ49" s="15"/>
    </row>
    <row r="50" spans="1:78" ht="16.95"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996"/>
      <c r="AO50" s="997"/>
      <c r="AP50" s="997"/>
      <c r="AQ50" s="997"/>
      <c r="AR50" s="998"/>
      <c r="AS50" s="1019" t="s">
        <v>853</v>
      </c>
      <c r="AT50" s="1020"/>
      <c r="AU50" s="1021" t="s">
        <v>855</v>
      </c>
      <c r="AV50" s="1022"/>
      <c r="AW50" s="979"/>
      <c r="AX50" s="980"/>
      <c r="AY50" s="980"/>
      <c r="AZ50" s="295" t="s">
        <v>695</v>
      </c>
      <c r="BA50" s="979"/>
      <c r="BB50" s="980"/>
      <c r="BC50" s="980"/>
      <c r="BD50" s="295" t="s">
        <v>695</v>
      </c>
      <c r="BE50" s="981" t="str">
        <f>IF(SUM(AW50:BD50)=0,"",SUM(AW50:BD50))</f>
        <v/>
      </c>
      <c r="BF50" s="982"/>
      <c r="BG50" s="295" t="s">
        <v>695</v>
      </c>
      <c r="BH50" s="979"/>
      <c r="BI50" s="980"/>
      <c r="BJ50" s="295" t="s">
        <v>695</v>
      </c>
      <c r="BK50" s="979"/>
      <c r="BL50" s="980"/>
      <c r="BM50" s="295" t="s">
        <v>695</v>
      </c>
      <c r="BN50" s="981" t="str">
        <f>IF(SUM(BH50:BM50)=0,"",SUM(BH50:BM50))</f>
        <v/>
      </c>
      <c r="BO50" s="982"/>
      <c r="BP50" s="295" t="s">
        <v>695</v>
      </c>
      <c r="BQ50" s="979"/>
      <c r="BR50" s="980"/>
      <c r="BS50" s="295" t="s">
        <v>695</v>
      </c>
      <c r="BT50" s="979"/>
      <c r="BU50" s="980"/>
      <c r="BV50" s="295" t="s">
        <v>695</v>
      </c>
      <c r="BW50" s="981" t="str">
        <f>IF(SUM(BQ50:BV50)=0,"",SUM(BQ50:BV50))</f>
        <v/>
      </c>
      <c r="BX50" s="982"/>
      <c r="BY50" s="295" t="s">
        <v>695</v>
      </c>
      <c r="BZ50" s="15"/>
    </row>
    <row r="51" spans="1:78" ht="16.95" customHeight="1" thickBot="1" x14ac:dyDescent="0.25">
      <c r="A51" s="1008" t="s">
        <v>847</v>
      </c>
      <c r="B51" s="1009"/>
      <c r="C51" s="1009"/>
      <c r="D51" s="1009"/>
      <c r="E51" s="1010"/>
      <c r="F51" s="1008" t="s">
        <v>848</v>
      </c>
      <c r="G51" s="1009"/>
      <c r="H51" s="1009"/>
      <c r="I51" s="1010"/>
      <c r="J51" s="1014" t="s">
        <v>849</v>
      </c>
      <c r="K51" s="1015"/>
      <c r="L51" s="1015"/>
      <c r="M51" s="1015"/>
      <c r="N51" s="1015"/>
      <c r="O51" s="1015"/>
      <c r="P51" s="1015"/>
      <c r="Q51" s="1015"/>
      <c r="R51" s="1015"/>
      <c r="S51" s="1015"/>
      <c r="T51" s="1016"/>
      <c r="U51" s="973" t="s">
        <v>692</v>
      </c>
      <c r="V51" s="974"/>
      <c r="W51" s="974"/>
      <c r="X51" s="974"/>
      <c r="Y51" s="974"/>
      <c r="Z51" s="974"/>
      <c r="AA51" s="974"/>
      <c r="AB51" s="974"/>
      <c r="AC51" s="975"/>
      <c r="AD51" s="973" t="s">
        <v>693</v>
      </c>
      <c r="AE51" s="974"/>
      <c r="AF51" s="974"/>
      <c r="AG51" s="974"/>
      <c r="AH51" s="974"/>
      <c r="AI51" s="974"/>
      <c r="AJ51" s="974"/>
      <c r="AK51" s="974"/>
      <c r="AL51" s="975"/>
      <c r="AM51" s="15"/>
      <c r="AN51" s="996"/>
      <c r="AO51" s="997"/>
      <c r="AP51" s="997"/>
      <c r="AQ51" s="997"/>
      <c r="AR51" s="998"/>
      <c r="AS51" s="1023" t="s">
        <v>856</v>
      </c>
      <c r="AT51" s="1024"/>
      <c r="AU51" s="1025" t="s">
        <v>858</v>
      </c>
      <c r="AV51" s="1026"/>
      <c r="AW51" s="1002"/>
      <c r="AX51" s="1003"/>
      <c r="AY51" s="1003"/>
      <c r="AZ51" s="296" t="s">
        <v>695</v>
      </c>
      <c r="BA51" s="1002"/>
      <c r="BB51" s="1003"/>
      <c r="BC51" s="1003"/>
      <c r="BD51" s="296" t="s">
        <v>695</v>
      </c>
      <c r="BE51" s="1006" t="str">
        <f>IF(SUM(AW51:BD51)=0,"",SUM(AW51:BD51))</f>
        <v/>
      </c>
      <c r="BF51" s="1007"/>
      <c r="BG51" s="296" t="s">
        <v>695</v>
      </c>
      <c r="BH51" s="1002"/>
      <c r="BI51" s="1003"/>
      <c r="BJ51" s="296" t="s">
        <v>695</v>
      </c>
      <c r="BK51" s="1002"/>
      <c r="BL51" s="1003"/>
      <c r="BM51" s="296" t="s">
        <v>695</v>
      </c>
      <c r="BN51" s="1006" t="str">
        <f>IF(SUM(BH51:BM51)=0,"",SUM(BH51:BM51))</f>
        <v/>
      </c>
      <c r="BO51" s="1007"/>
      <c r="BP51" s="296" t="s">
        <v>695</v>
      </c>
      <c r="BQ51" s="1002"/>
      <c r="BR51" s="1003"/>
      <c r="BS51" s="296" t="s">
        <v>695</v>
      </c>
      <c r="BT51" s="1002"/>
      <c r="BU51" s="1003"/>
      <c r="BV51" s="296" t="s">
        <v>695</v>
      </c>
      <c r="BW51" s="1006" t="str">
        <f>IF(SUM(BQ51:BV51)=0,"",SUM(BQ51:BV51))</f>
        <v/>
      </c>
      <c r="BX51" s="1007"/>
      <c r="BY51" s="296" t="s">
        <v>695</v>
      </c>
      <c r="BZ51" s="15"/>
    </row>
    <row r="52" spans="1:78" ht="16.95" customHeight="1" thickBot="1" x14ac:dyDescent="0.25">
      <c r="A52" s="1011"/>
      <c r="B52" s="1012"/>
      <c r="C52" s="1012"/>
      <c r="D52" s="1012"/>
      <c r="E52" s="1013"/>
      <c r="F52" s="1011"/>
      <c r="G52" s="1012"/>
      <c r="H52" s="1012"/>
      <c r="I52" s="1013"/>
      <c r="J52" s="976" t="s">
        <v>408</v>
      </c>
      <c r="K52" s="977"/>
      <c r="L52" s="977"/>
      <c r="M52" s="978"/>
      <c r="N52" s="976" t="s">
        <v>409</v>
      </c>
      <c r="O52" s="977"/>
      <c r="P52" s="977"/>
      <c r="Q52" s="978"/>
      <c r="R52" s="976" t="s">
        <v>694</v>
      </c>
      <c r="S52" s="977"/>
      <c r="T52" s="978"/>
      <c r="U52" s="976" t="s">
        <v>408</v>
      </c>
      <c r="V52" s="977"/>
      <c r="W52" s="978"/>
      <c r="X52" s="976" t="s">
        <v>409</v>
      </c>
      <c r="Y52" s="977"/>
      <c r="Z52" s="978"/>
      <c r="AA52" s="976" t="s">
        <v>694</v>
      </c>
      <c r="AB52" s="977"/>
      <c r="AC52" s="978"/>
      <c r="AD52" s="976" t="s">
        <v>408</v>
      </c>
      <c r="AE52" s="977"/>
      <c r="AF52" s="978"/>
      <c r="AG52" s="976" t="s">
        <v>409</v>
      </c>
      <c r="AH52" s="977"/>
      <c r="AI52" s="978"/>
      <c r="AJ52" s="976" t="s">
        <v>694</v>
      </c>
      <c r="AK52" s="977"/>
      <c r="AL52" s="978"/>
      <c r="AM52" s="15"/>
      <c r="AN52" s="996"/>
      <c r="AO52" s="997"/>
      <c r="AP52" s="997"/>
      <c r="AQ52" s="997"/>
      <c r="AR52" s="998"/>
      <c r="AS52" s="1027" t="s">
        <v>628</v>
      </c>
      <c r="AT52" s="1028"/>
      <c r="AU52" s="297" t="s">
        <v>861</v>
      </c>
      <c r="AV52" s="298"/>
      <c r="AW52" s="1004" t="str">
        <f>IF(SUM(AW49:AY51)=0,"",SUM(AW49:AY51))</f>
        <v/>
      </c>
      <c r="AX52" s="1005"/>
      <c r="AY52" s="1005"/>
      <c r="AZ52" s="299" t="s">
        <v>695</v>
      </c>
      <c r="BA52" s="1004" t="str">
        <f>IF(SUM(BA49:BC51)=0,"",SUM(BA49:BC51))</f>
        <v/>
      </c>
      <c r="BB52" s="1005"/>
      <c r="BC52" s="1005"/>
      <c r="BD52" s="299" t="s">
        <v>695</v>
      </c>
      <c r="BE52" s="1004" t="str">
        <f>IF(SUM(BE49:BF51)=0,"",SUM(BE49:BF51))</f>
        <v/>
      </c>
      <c r="BF52" s="1005"/>
      <c r="BG52" s="299" t="s">
        <v>695</v>
      </c>
      <c r="BH52" s="1004" t="str">
        <f>IF(SUM(BH49:BI51)=0,"",SUM(BH49:BI51))</f>
        <v/>
      </c>
      <c r="BI52" s="1005"/>
      <c r="BJ52" s="299" t="s">
        <v>695</v>
      </c>
      <c r="BK52" s="1004" t="str">
        <f>IF(SUM(BK49:BL51)=0,"",SUM(BK49:BL51))</f>
        <v/>
      </c>
      <c r="BL52" s="1005"/>
      <c r="BM52" s="299" t="s">
        <v>695</v>
      </c>
      <c r="BN52" s="1004" t="str">
        <f>IF(SUM(BN49:BO51)=0,"",SUM(BN49:BO51))</f>
        <v/>
      </c>
      <c r="BO52" s="1005"/>
      <c r="BP52" s="299" t="s">
        <v>695</v>
      </c>
      <c r="BQ52" s="1004" t="str">
        <f>IF(SUM(BQ49:BR51)=0,"",SUM(BQ49:BR51))</f>
        <v/>
      </c>
      <c r="BR52" s="1005"/>
      <c r="BS52" s="299" t="s">
        <v>695</v>
      </c>
      <c r="BT52" s="1004" t="str">
        <f>IF(SUM(BT49:BU51)=0,"",SUM(BT49:BU51))</f>
        <v/>
      </c>
      <c r="BU52" s="1005"/>
      <c r="BV52" s="299" t="s">
        <v>695</v>
      </c>
      <c r="BW52" s="1004" t="str">
        <f>IF(SUM(BW49:BX51)=0,"",SUM(BW49:BX51))</f>
        <v/>
      </c>
      <c r="BX52" s="1005"/>
      <c r="BY52" s="299" t="s">
        <v>695</v>
      </c>
      <c r="BZ52" s="15"/>
    </row>
    <row r="53" spans="1:78" ht="16.95" customHeight="1" thickTop="1" x14ac:dyDescent="0.2">
      <c r="A53" s="993"/>
      <c r="B53" s="994"/>
      <c r="C53" s="994"/>
      <c r="D53" s="994"/>
      <c r="E53" s="995"/>
      <c r="F53" s="983" t="s">
        <v>850</v>
      </c>
      <c r="G53" s="984"/>
      <c r="H53" s="985" t="s">
        <v>851</v>
      </c>
      <c r="I53" s="986"/>
      <c r="J53" s="987"/>
      <c r="K53" s="988"/>
      <c r="L53" s="988"/>
      <c r="M53" s="294" t="s">
        <v>695</v>
      </c>
      <c r="N53" s="987"/>
      <c r="O53" s="988"/>
      <c r="P53" s="988"/>
      <c r="Q53" s="294" t="s">
        <v>695</v>
      </c>
      <c r="R53" s="989" t="str">
        <f t="shared" ref="R53:R58" si="12">IF(SUM(J53:Q53)=0,"",SUM(J53:Q53))</f>
        <v/>
      </c>
      <c r="S53" s="990"/>
      <c r="T53" s="294" t="s">
        <v>695</v>
      </c>
      <c r="U53" s="987"/>
      <c r="V53" s="988"/>
      <c r="W53" s="294" t="s">
        <v>695</v>
      </c>
      <c r="X53" s="987"/>
      <c r="Y53" s="988"/>
      <c r="Z53" s="294" t="s">
        <v>695</v>
      </c>
      <c r="AA53" s="991" t="str">
        <f t="shared" ref="AA53:AA58" si="13">IF(SUM(U53:Z53)=0,"",SUM(U53:Z53))</f>
        <v/>
      </c>
      <c r="AB53" s="992"/>
      <c r="AC53" s="294" t="s">
        <v>695</v>
      </c>
      <c r="AD53" s="987"/>
      <c r="AE53" s="988"/>
      <c r="AF53" s="294" t="s">
        <v>695</v>
      </c>
      <c r="AG53" s="987"/>
      <c r="AH53" s="988"/>
      <c r="AI53" s="294" t="s">
        <v>695</v>
      </c>
      <c r="AJ53" s="989" t="str">
        <f t="shared" ref="AJ53:AJ58" si="14">IF(SUM(AD53:AI53)=0,"",SUM(AD53:AI53))</f>
        <v/>
      </c>
      <c r="AK53" s="990"/>
      <c r="AL53" s="294" t="s">
        <v>695</v>
      </c>
      <c r="AM53" s="15"/>
      <c r="AN53" s="999"/>
      <c r="AO53" s="1000"/>
      <c r="AP53" s="1000"/>
      <c r="AQ53" s="1000"/>
      <c r="AR53" s="1001"/>
      <c r="AS53" s="1029"/>
      <c r="AT53" s="1030"/>
      <c r="AU53" s="300" t="s">
        <v>697</v>
      </c>
      <c r="AV53" s="301"/>
      <c r="AW53" s="1037"/>
      <c r="AX53" s="1038"/>
      <c r="AY53" s="1038"/>
      <c r="AZ53" s="1039"/>
      <c r="BA53" s="1037"/>
      <c r="BB53" s="1038"/>
      <c r="BC53" s="1038"/>
      <c r="BD53" s="1039"/>
      <c r="BE53" s="1037"/>
      <c r="BF53" s="1038"/>
      <c r="BG53" s="1039"/>
      <c r="BH53" s="1035" t="str">
        <f>IF(ISERROR(BH52/AW52*100),"",BH52/AW52*100)</f>
        <v/>
      </c>
      <c r="BI53" s="1036"/>
      <c r="BJ53" s="302" t="s">
        <v>864</v>
      </c>
      <c r="BK53" s="1035" t="str">
        <f>IF(ISERROR(BK52/BA52*100),"",BK52/BA52*100)</f>
        <v/>
      </c>
      <c r="BL53" s="1036"/>
      <c r="BM53" s="302" t="s">
        <v>865</v>
      </c>
      <c r="BN53" s="1035" t="str">
        <f>IF(ISERROR(BN52/BE52*100),"",BN52/BE52*100)</f>
        <v/>
      </c>
      <c r="BO53" s="1036"/>
      <c r="BP53" s="302" t="s">
        <v>865</v>
      </c>
      <c r="BQ53" s="1035" t="str">
        <f>IF(ISERROR(BQ52/AW52*100),"",BQ52/AW52*100)</f>
        <v/>
      </c>
      <c r="BR53" s="1036"/>
      <c r="BS53" s="302" t="s">
        <v>865</v>
      </c>
      <c r="BT53" s="1035" t="str">
        <f>IF(ISERROR(BT52/BA52*100),"",BT52/BA52*100)</f>
        <v/>
      </c>
      <c r="BU53" s="1036"/>
      <c r="BV53" s="302" t="s">
        <v>865</v>
      </c>
      <c r="BW53" s="1035" t="str">
        <f>IF(ISERROR(BW52/BE52*100),"",BW52/BE52*100)</f>
        <v/>
      </c>
      <c r="BX53" s="1036"/>
      <c r="BY53" s="302" t="s">
        <v>865</v>
      </c>
      <c r="BZ53" s="15"/>
    </row>
    <row r="54" spans="1:78" ht="16.95" customHeight="1" x14ac:dyDescent="0.2">
      <c r="A54" s="996"/>
      <c r="B54" s="997"/>
      <c r="C54" s="997"/>
      <c r="D54" s="997"/>
      <c r="E54" s="998"/>
      <c r="F54" s="1019" t="s">
        <v>853</v>
      </c>
      <c r="G54" s="1020"/>
      <c r="H54" s="1021" t="s">
        <v>854</v>
      </c>
      <c r="I54" s="1022"/>
      <c r="J54" s="979"/>
      <c r="K54" s="980"/>
      <c r="L54" s="980"/>
      <c r="M54" s="295" t="s">
        <v>695</v>
      </c>
      <c r="N54" s="979"/>
      <c r="O54" s="980"/>
      <c r="P54" s="980"/>
      <c r="Q54" s="295" t="s">
        <v>695</v>
      </c>
      <c r="R54" s="981" t="str">
        <f t="shared" si="12"/>
        <v/>
      </c>
      <c r="S54" s="982"/>
      <c r="T54" s="295" t="s">
        <v>695</v>
      </c>
      <c r="U54" s="979"/>
      <c r="V54" s="980"/>
      <c r="W54" s="295" t="s">
        <v>695</v>
      </c>
      <c r="X54" s="979"/>
      <c r="Y54" s="980"/>
      <c r="Z54" s="295" t="s">
        <v>695</v>
      </c>
      <c r="AA54" s="1017" t="str">
        <f t="shared" si="13"/>
        <v/>
      </c>
      <c r="AB54" s="1018"/>
      <c r="AC54" s="295" t="s">
        <v>695</v>
      </c>
      <c r="AD54" s="979"/>
      <c r="AE54" s="980"/>
      <c r="AF54" s="295" t="s">
        <v>695</v>
      </c>
      <c r="AG54" s="979"/>
      <c r="AH54" s="980"/>
      <c r="AI54" s="295" t="s">
        <v>695</v>
      </c>
      <c r="AJ54" s="981" t="str">
        <f t="shared" si="14"/>
        <v/>
      </c>
      <c r="AK54" s="982"/>
      <c r="AL54" s="295" t="s">
        <v>695</v>
      </c>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row>
    <row r="55" spans="1:78" ht="16.95" customHeight="1" x14ac:dyDescent="0.2">
      <c r="A55" s="996"/>
      <c r="B55" s="997"/>
      <c r="C55" s="997"/>
      <c r="D55" s="997"/>
      <c r="E55" s="998"/>
      <c r="F55" s="1019" t="s">
        <v>856</v>
      </c>
      <c r="G55" s="1020"/>
      <c r="H55" s="1021" t="s">
        <v>857</v>
      </c>
      <c r="I55" s="1022"/>
      <c r="J55" s="979"/>
      <c r="K55" s="980"/>
      <c r="L55" s="980"/>
      <c r="M55" s="295" t="s">
        <v>695</v>
      </c>
      <c r="N55" s="979"/>
      <c r="O55" s="980"/>
      <c r="P55" s="980"/>
      <c r="Q55" s="295" t="s">
        <v>695</v>
      </c>
      <c r="R55" s="981" t="str">
        <f t="shared" si="12"/>
        <v/>
      </c>
      <c r="S55" s="982"/>
      <c r="T55" s="295" t="s">
        <v>695</v>
      </c>
      <c r="U55" s="979"/>
      <c r="V55" s="980"/>
      <c r="W55" s="295" t="s">
        <v>695</v>
      </c>
      <c r="X55" s="979"/>
      <c r="Y55" s="980"/>
      <c r="Z55" s="295" t="s">
        <v>695</v>
      </c>
      <c r="AA55" s="1017" t="str">
        <f t="shared" si="13"/>
        <v/>
      </c>
      <c r="AB55" s="1018"/>
      <c r="AC55" s="295" t="s">
        <v>695</v>
      </c>
      <c r="AD55" s="979"/>
      <c r="AE55" s="980"/>
      <c r="AF55" s="295" t="s">
        <v>695</v>
      </c>
      <c r="AG55" s="979"/>
      <c r="AH55" s="980"/>
      <c r="AI55" s="295" t="s">
        <v>695</v>
      </c>
      <c r="AJ55" s="981" t="str">
        <f t="shared" si="14"/>
        <v/>
      </c>
      <c r="AK55" s="982"/>
      <c r="AL55" s="295" t="s">
        <v>695</v>
      </c>
      <c r="AM55" s="15"/>
      <c r="AN55" s="1008" t="s">
        <v>847</v>
      </c>
      <c r="AO55" s="1009"/>
      <c r="AP55" s="1009"/>
      <c r="AQ55" s="1009"/>
      <c r="AR55" s="1010"/>
      <c r="AS55" s="1008" t="s">
        <v>848</v>
      </c>
      <c r="AT55" s="1009"/>
      <c r="AU55" s="1009"/>
      <c r="AV55" s="1010"/>
      <c r="AW55" s="1014" t="s">
        <v>849</v>
      </c>
      <c r="AX55" s="1015"/>
      <c r="AY55" s="1015"/>
      <c r="AZ55" s="1015"/>
      <c r="BA55" s="1015"/>
      <c r="BB55" s="1015"/>
      <c r="BC55" s="1015"/>
      <c r="BD55" s="1015"/>
      <c r="BE55" s="1015"/>
      <c r="BF55" s="1015"/>
      <c r="BG55" s="1016"/>
      <c r="BH55" s="973" t="s">
        <v>692</v>
      </c>
      <c r="BI55" s="974"/>
      <c r="BJ55" s="974"/>
      <c r="BK55" s="974"/>
      <c r="BL55" s="974"/>
      <c r="BM55" s="974"/>
      <c r="BN55" s="974"/>
      <c r="BO55" s="974"/>
      <c r="BP55" s="975"/>
      <c r="BQ55" s="973" t="s">
        <v>693</v>
      </c>
      <c r="BR55" s="974"/>
      <c r="BS55" s="974"/>
      <c r="BT55" s="974"/>
      <c r="BU55" s="974"/>
      <c r="BV55" s="974"/>
      <c r="BW55" s="974"/>
      <c r="BX55" s="974"/>
      <c r="BY55" s="975"/>
      <c r="BZ55" s="15"/>
    </row>
    <row r="56" spans="1:78" ht="16.95" customHeight="1" thickBot="1" x14ac:dyDescent="0.25">
      <c r="A56" s="996"/>
      <c r="B56" s="997"/>
      <c r="C56" s="997"/>
      <c r="D56" s="997"/>
      <c r="E56" s="998"/>
      <c r="F56" s="1019" t="s">
        <v>859</v>
      </c>
      <c r="G56" s="1020"/>
      <c r="H56" s="1021" t="s">
        <v>860</v>
      </c>
      <c r="I56" s="1022"/>
      <c r="J56" s="979"/>
      <c r="K56" s="980"/>
      <c r="L56" s="980"/>
      <c r="M56" s="295" t="s">
        <v>695</v>
      </c>
      <c r="N56" s="979"/>
      <c r="O56" s="980"/>
      <c r="P56" s="980"/>
      <c r="Q56" s="295" t="s">
        <v>695</v>
      </c>
      <c r="R56" s="981" t="str">
        <f t="shared" si="12"/>
        <v/>
      </c>
      <c r="S56" s="982"/>
      <c r="T56" s="295" t="s">
        <v>695</v>
      </c>
      <c r="U56" s="979"/>
      <c r="V56" s="980"/>
      <c r="W56" s="295" t="s">
        <v>695</v>
      </c>
      <c r="X56" s="979"/>
      <c r="Y56" s="980"/>
      <c r="Z56" s="295" t="s">
        <v>695</v>
      </c>
      <c r="AA56" s="1017" t="str">
        <f t="shared" si="13"/>
        <v/>
      </c>
      <c r="AB56" s="1018"/>
      <c r="AC56" s="295" t="s">
        <v>695</v>
      </c>
      <c r="AD56" s="979"/>
      <c r="AE56" s="980"/>
      <c r="AF56" s="295" t="s">
        <v>695</v>
      </c>
      <c r="AG56" s="979"/>
      <c r="AH56" s="980"/>
      <c r="AI56" s="295" t="s">
        <v>695</v>
      </c>
      <c r="AJ56" s="981" t="str">
        <f t="shared" si="14"/>
        <v/>
      </c>
      <c r="AK56" s="982"/>
      <c r="AL56" s="295" t="s">
        <v>695</v>
      </c>
      <c r="AM56" s="15"/>
      <c r="AN56" s="1011"/>
      <c r="AO56" s="1012"/>
      <c r="AP56" s="1012"/>
      <c r="AQ56" s="1012"/>
      <c r="AR56" s="1013"/>
      <c r="AS56" s="1011"/>
      <c r="AT56" s="1012"/>
      <c r="AU56" s="1012"/>
      <c r="AV56" s="1013"/>
      <c r="AW56" s="976" t="s">
        <v>408</v>
      </c>
      <c r="AX56" s="977"/>
      <c r="AY56" s="977"/>
      <c r="AZ56" s="978"/>
      <c r="BA56" s="976" t="s">
        <v>409</v>
      </c>
      <c r="BB56" s="977"/>
      <c r="BC56" s="977"/>
      <c r="BD56" s="978"/>
      <c r="BE56" s="976" t="s">
        <v>694</v>
      </c>
      <c r="BF56" s="977"/>
      <c r="BG56" s="978"/>
      <c r="BH56" s="976" t="s">
        <v>408</v>
      </c>
      <c r="BI56" s="977"/>
      <c r="BJ56" s="978"/>
      <c r="BK56" s="976" t="s">
        <v>409</v>
      </c>
      <c r="BL56" s="977"/>
      <c r="BM56" s="978"/>
      <c r="BN56" s="976" t="s">
        <v>694</v>
      </c>
      <c r="BO56" s="977"/>
      <c r="BP56" s="978"/>
      <c r="BQ56" s="976" t="s">
        <v>408</v>
      </c>
      <c r="BR56" s="977"/>
      <c r="BS56" s="978"/>
      <c r="BT56" s="976" t="s">
        <v>409</v>
      </c>
      <c r="BU56" s="977"/>
      <c r="BV56" s="978"/>
      <c r="BW56" s="976" t="s">
        <v>694</v>
      </c>
      <c r="BX56" s="977"/>
      <c r="BY56" s="978"/>
      <c r="BZ56" s="15"/>
    </row>
    <row r="57" spans="1:78" ht="16.95" customHeight="1" thickTop="1" x14ac:dyDescent="0.2">
      <c r="A57" s="996"/>
      <c r="B57" s="997"/>
      <c r="C57" s="997"/>
      <c r="D57" s="997"/>
      <c r="E57" s="998"/>
      <c r="F57" s="1019" t="s">
        <v>862</v>
      </c>
      <c r="G57" s="1020"/>
      <c r="H57" s="1021" t="s">
        <v>863</v>
      </c>
      <c r="I57" s="1022"/>
      <c r="J57" s="979"/>
      <c r="K57" s="980"/>
      <c r="L57" s="980"/>
      <c r="M57" s="295" t="s">
        <v>695</v>
      </c>
      <c r="N57" s="979"/>
      <c r="O57" s="980"/>
      <c r="P57" s="980"/>
      <c r="Q57" s="295" t="s">
        <v>695</v>
      </c>
      <c r="R57" s="981" t="str">
        <f t="shared" si="12"/>
        <v/>
      </c>
      <c r="S57" s="982"/>
      <c r="T57" s="295" t="s">
        <v>695</v>
      </c>
      <c r="U57" s="979"/>
      <c r="V57" s="980"/>
      <c r="W57" s="295" t="s">
        <v>695</v>
      </c>
      <c r="X57" s="979"/>
      <c r="Y57" s="980"/>
      <c r="Z57" s="295" t="s">
        <v>695</v>
      </c>
      <c r="AA57" s="1017" t="str">
        <f t="shared" si="13"/>
        <v/>
      </c>
      <c r="AB57" s="1018"/>
      <c r="AC57" s="295" t="s">
        <v>695</v>
      </c>
      <c r="AD57" s="979"/>
      <c r="AE57" s="980"/>
      <c r="AF57" s="295" t="s">
        <v>695</v>
      </c>
      <c r="AG57" s="979"/>
      <c r="AH57" s="980"/>
      <c r="AI57" s="295" t="s">
        <v>695</v>
      </c>
      <c r="AJ57" s="981" t="str">
        <f t="shared" si="14"/>
        <v/>
      </c>
      <c r="AK57" s="982"/>
      <c r="AL57" s="295" t="s">
        <v>695</v>
      </c>
      <c r="AM57" s="15"/>
      <c r="AN57" s="993"/>
      <c r="AO57" s="994"/>
      <c r="AP57" s="994"/>
      <c r="AQ57" s="994"/>
      <c r="AR57" s="995"/>
      <c r="AS57" s="983" t="s">
        <v>850</v>
      </c>
      <c r="AT57" s="984"/>
      <c r="AU57" s="985" t="s">
        <v>852</v>
      </c>
      <c r="AV57" s="986"/>
      <c r="AW57" s="987"/>
      <c r="AX57" s="988"/>
      <c r="AY57" s="988"/>
      <c r="AZ57" s="294" t="s">
        <v>695</v>
      </c>
      <c r="BA57" s="987"/>
      <c r="BB57" s="988"/>
      <c r="BC57" s="988"/>
      <c r="BD57" s="294" t="s">
        <v>695</v>
      </c>
      <c r="BE57" s="989" t="str">
        <f>IF(SUM(AW57:BD57)=0,"",SUM(AW57:BD57))</f>
        <v/>
      </c>
      <c r="BF57" s="990"/>
      <c r="BG57" s="294" t="s">
        <v>695</v>
      </c>
      <c r="BH57" s="987"/>
      <c r="BI57" s="988"/>
      <c r="BJ57" s="294" t="s">
        <v>695</v>
      </c>
      <c r="BK57" s="987"/>
      <c r="BL57" s="988"/>
      <c r="BM57" s="294" t="s">
        <v>695</v>
      </c>
      <c r="BN57" s="989" t="str">
        <f>IF(SUM(BH57:BM57)=0,"",SUM(BH57:BM57))</f>
        <v/>
      </c>
      <c r="BO57" s="990"/>
      <c r="BP57" s="294" t="s">
        <v>695</v>
      </c>
      <c r="BQ57" s="987"/>
      <c r="BR57" s="988"/>
      <c r="BS57" s="294" t="s">
        <v>695</v>
      </c>
      <c r="BT57" s="987"/>
      <c r="BU57" s="988"/>
      <c r="BV57" s="294" t="s">
        <v>695</v>
      </c>
      <c r="BW57" s="989" t="str">
        <f>IF(SUM(BQ57:BV57)=0,"",SUM(BQ57:BV57))</f>
        <v/>
      </c>
      <c r="BX57" s="990"/>
      <c r="BY57" s="294" t="s">
        <v>695</v>
      </c>
      <c r="BZ57" s="15"/>
    </row>
    <row r="58" spans="1:78" ht="16.95" customHeight="1" thickBot="1" x14ac:dyDescent="0.25">
      <c r="A58" s="996"/>
      <c r="B58" s="997"/>
      <c r="C58" s="997"/>
      <c r="D58" s="997"/>
      <c r="E58" s="998"/>
      <c r="F58" s="1023" t="s">
        <v>866</v>
      </c>
      <c r="G58" s="1024"/>
      <c r="H58" s="1025" t="s">
        <v>867</v>
      </c>
      <c r="I58" s="1026"/>
      <c r="J58" s="1002"/>
      <c r="K58" s="1003"/>
      <c r="L58" s="1003"/>
      <c r="M58" s="296" t="s">
        <v>695</v>
      </c>
      <c r="N58" s="1002"/>
      <c r="O58" s="1003"/>
      <c r="P58" s="1003"/>
      <c r="Q58" s="296" t="s">
        <v>695</v>
      </c>
      <c r="R58" s="1006" t="str">
        <f t="shared" si="12"/>
        <v/>
      </c>
      <c r="S58" s="1007"/>
      <c r="T58" s="296" t="s">
        <v>695</v>
      </c>
      <c r="U58" s="1002"/>
      <c r="V58" s="1003"/>
      <c r="W58" s="296" t="s">
        <v>695</v>
      </c>
      <c r="X58" s="1002"/>
      <c r="Y58" s="1003"/>
      <c r="Z58" s="296" t="s">
        <v>695</v>
      </c>
      <c r="AA58" s="1040" t="str">
        <f t="shared" si="13"/>
        <v/>
      </c>
      <c r="AB58" s="1041"/>
      <c r="AC58" s="296" t="s">
        <v>695</v>
      </c>
      <c r="AD58" s="1002"/>
      <c r="AE58" s="1003"/>
      <c r="AF58" s="296" t="s">
        <v>695</v>
      </c>
      <c r="AG58" s="1002"/>
      <c r="AH58" s="1003"/>
      <c r="AI58" s="296" t="s">
        <v>695</v>
      </c>
      <c r="AJ58" s="1006" t="str">
        <f t="shared" si="14"/>
        <v/>
      </c>
      <c r="AK58" s="1007"/>
      <c r="AL58" s="296" t="s">
        <v>695</v>
      </c>
      <c r="AM58" s="15"/>
      <c r="AN58" s="996"/>
      <c r="AO58" s="997"/>
      <c r="AP58" s="997"/>
      <c r="AQ58" s="997"/>
      <c r="AR58" s="998"/>
      <c r="AS58" s="1019" t="s">
        <v>853</v>
      </c>
      <c r="AT58" s="1020"/>
      <c r="AU58" s="1021" t="s">
        <v>855</v>
      </c>
      <c r="AV58" s="1022"/>
      <c r="AW58" s="979"/>
      <c r="AX58" s="980"/>
      <c r="AY58" s="980"/>
      <c r="AZ58" s="295" t="s">
        <v>695</v>
      </c>
      <c r="BA58" s="979"/>
      <c r="BB58" s="980"/>
      <c r="BC58" s="980"/>
      <c r="BD58" s="295" t="s">
        <v>695</v>
      </c>
      <c r="BE58" s="981" t="str">
        <f>IF(SUM(AW58:BD58)=0,"",SUM(AW58:BD58))</f>
        <v/>
      </c>
      <c r="BF58" s="982"/>
      <c r="BG58" s="295" t="s">
        <v>695</v>
      </c>
      <c r="BH58" s="979"/>
      <c r="BI58" s="980"/>
      <c r="BJ58" s="295" t="s">
        <v>695</v>
      </c>
      <c r="BK58" s="979"/>
      <c r="BL58" s="980"/>
      <c r="BM58" s="295" t="s">
        <v>695</v>
      </c>
      <c r="BN58" s="981" t="str">
        <f>IF(SUM(BH58:BM58)=0,"",SUM(BH58:BM58))</f>
        <v/>
      </c>
      <c r="BO58" s="982"/>
      <c r="BP58" s="295" t="s">
        <v>695</v>
      </c>
      <c r="BQ58" s="979"/>
      <c r="BR58" s="980"/>
      <c r="BS58" s="295" t="s">
        <v>695</v>
      </c>
      <c r="BT58" s="979"/>
      <c r="BU58" s="980"/>
      <c r="BV58" s="295" t="s">
        <v>695</v>
      </c>
      <c r="BW58" s="981" t="str">
        <f>IF(SUM(BQ58:BV58)=0,"",SUM(BQ58:BV58))</f>
        <v/>
      </c>
      <c r="BX58" s="982"/>
      <c r="BY58" s="295" t="s">
        <v>695</v>
      </c>
      <c r="BZ58" s="15"/>
    </row>
    <row r="59" spans="1:78" ht="16.95" customHeight="1" thickBot="1" x14ac:dyDescent="0.25">
      <c r="A59" s="996"/>
      <c r="B59" s="997"/>
      <c r="C59" s="997"/>
      <c r="D59" s="997"/>
      <c r="E59" s="998"/>
      <c r="F59" s="1031" t="s">
        <v>628</v>
      </c>
      <c r="G59" s="1032"/>
      <c r="H59" s="303" t="s">
        <v>861</v>
      </c>
      <c r="I59" s="304"/>
      <c r="J59" s="1004" t="str">
        <f>IF(SUM(J53:L58)=0,"",SUM(J53:L58))</f>
        <v/>
      </c>
      <c r="K59" s="1005"/>
      <c r="L59" s="1005"/>
      <c r="M59" s="299" t="s">
        <v>695</v>
      </c>
      <c r="N59" s="1004" t="str">
        <f>IF(SUM(N53:P58)=0,"",SUM(N53:P58))</f>
        <v/>
      </c>
      <c r="O59" s="1005"/>
      <c r="P59" s="1005"/>
      <c r="Q59" s="299" t="s">
        <v>695</v>
      </c>
      <c r="R59" s="1004" t="str">
        <f>IF(SUM(R53:S58)=0,"",SUM(R53:S58))</f>
        <v/>
      </c>
      <c r="S59" s="1005"/>
      <c r="T59" s="299" t="s">
        <v>695</v>
      </c>
      <c r="U59" s="1004" t="str">
        <f>IF(SUM(U53:V58)=0,"",SUM(U53:V58))</f>
        <v/>
      </c>
      <c r="V59" s="1005"/>
      <c r="W59" s="299" t="s">
        <v>695</v>
      </c>
      <c r="X59" s="1004" t="str">
        <f>IF(SUM(X53:Y58)=0,"",SUM(X53:Y58))</f>
        <v/>
      </c>
      <c r="Y59" s="1005"/>
      <c r="Z59" s="299" t="s">
        <v>695</v>
      </c>
      <c r="AA59" s="1004" t="str">
        <f>IF(SUM(AA53:AB58)=0,"",SUM(AA53:AB58))</f>
        <v/>
      </c>
      <c r="AB59" s="1005"/>
      <c r="AC59" s="299" t="s">
        <v>695</v>
      </c>
      <c r="AD59" s="1004" t="str">
        <f>IF(SUM(AD53:AE58)=0,"",SUM(AD53:AE58))</f>
        <v/>
      </c>
      <c r="AE59" s="1005"/>
      <c r="AF59" s="299" t="s">
        <v>695</v>
      </c>
      <c r="AG59" s="1004" t="str">
        <f>IF(SUM(AG53:AH58)=0,"",SUM(AG53:AH58))</f>
        <v/>
      </c>
      <c r="AH59" s="1005"/>
      <c r="AI59" s="299" t="s">
        <v>695</v>
      </c>
      <c r="AJ59" s="1004" t="str">
        <f>IF(SUM(AJ53:AK58)=0,"",SUM(AJ53:AK58))</f>
        <v/>
      </c>
      <c r="AK59" s="1005"/>
      <c r="AL59" s="299" t="s">
        <v>695</v>
      </c>
      <c r="AM59" s="15"/>
      <c r="AN59" s="996"/>
      <c r="AO59" s="997"/>
      <c r="AP59" s="997"/>
      <c r="AQ59" s="997"/>
      <c r="AR59" s="998"/>
      <c r="AS59" s="1023" t="s">
        <v>856</v>
      </c>
      <c r="AT59" s="1024"/>
      <c r="AU59" s="1025" t="s">
        <v>858</v>
      </c>
      <c r="AV59" s="1026"/>
      <c r="AW59" s="1002"/>
      <c r="AX59" s="1003"/>
      <c r="AY59" s="1003"/>
      <c r="AZ59" s="296" t="s">
        <v>695</v>
      </c>
      <c r="BA59" s="1002"/>
      <c r="BB59" s="1003"/>
      <c r="BC59" s="1003"/>
      <c r="BD59" s="296" t="s">
        <v>695</v>
      </c>
      <c r="BE59" s="1006" t="str">
        <f>IF(SUM(AW59:BD59)=0,"",SUM(AW59:BD59))</f>
        <v/>
      </c>
      <c r="BF59" s="1007"/>
      <c r="BG59" s="296" t="s">
        <v>695</v>
      </c>
      <c r="BH59" s="1002"/>
      <c r="BI59" s="1003"/>
      <c r="BJ59" s="296" t="s">
        <v>695</v>
      </c>
      <c r="BK59" s="1002"/>
      <c r="BL59" s="1003"/>
      <c r="BM59" s="296" t="s">
        <v>695</v>
      </c>
      <c r="BN59" s="1006" t="str">
        <f>IF(SUM(BH59:BM59)=0,"",SUM(BH59:BM59))</f>
        <v/>
      </c>
      <c r="BO59" s="1007"/>
      <c r="BP59" s="296" t="s">
        <v>695</v>
      </c>
      <c r="BQ59" s="1002"/>
      <c r="BR59" s="1003"/>
      <c r="BS59" s="296" t="s">
        <v>695</v>
      </c>
      <c r="BT59" s="1002"/>
      <c r="BU59" s="1003"/>
      <c r="BV59" s="296" t="s">
        <v>695</v>
      </c>
      <c r="BW59" s="1006" t="str">
        <f>IF(SUM(BQ59:BV59)=0,"",SUM(BQ59:BV59))</f>
        <v/>
      </c>
      <c r="BX59" s="1007"/>
      <c r="BY59" s="296" t="s">
        <v>695</v>
      </c>
      <c r="BZ59" s="15"/>
    </row>
    <row r="60" spans="1:78" ht="16.95" customHeight="1" x14ac:dyDescent="0.2">
      <c r="A60" s="999"/>
      <c r="B60" s="1000"/>
      <c r="C60" s="1000"/>
      <c r="D60" s="1000"/>
      <c r="E60" s="1001"/>
      <c r="F60" s="1033"/>
      <c r="G60" s="1034"/>
      <c r="H60" s="300" t="s">
        <v>697</v>
      </c>
      <c r="I60" s="301"/>
      <c r="J60" s="1037"/>
      <c r="K60" s="1038"/>
      <c r="L60" s="1038"/>
      <c r="M60" s="1039"/>
      <c r="N60" s="1037"/>
      <c r="O60" s="1038"/>
      <c r="P60" s="1038"/>
      <c r="Q60" s="1039"/>
      <c r="R60" s="1037"/>
      <c r="S60" s="1038"/>
      <c r="T60" s="1039"/>
      <c r="U60" s="1035" t="str">
        <f>IF(ISERROR(U59/J59*100),"",U59/J59*100)</f>
        <v/>
      </c>
      <c r="V60" s="1036"/>
      <c r="W60" s="302" t="s">
        <v>864</v>
      </c>
      <c r="X60" s="1035" t="str">
        <f>IF(ISERROR(X59/N59*100),"",X59/N59*100)</f>
        <v/>
      </c>
      <c r="Y60" s="1036"/>
      <c r="Z60" s="302" t="s">
        <v>865</v>
      </c>
      <c r="AA60" s="1035" t="str">
        <f>IF(ISERROR(AA59/R59*100),"",AA59/R59*100)</f>
        <v/>
      </c>
      <c r="AB60" s="1036"/>
      <c r="AC60" s="302" t="s">
        <v>865</v>
      </c>
      <c r="AD60" s="1035" t="str">
        <f>IF(ISERROR(AD59/J59*100),"",AD59/J59*100)</f>
        <v/>
      </c>
      <c r="AE60" s="1036"/>
      <c r="AF60" s="302" t="s">
        <v>865</v>
      </c>
      <c r="AG60" s="1035" t="str">
        <f>IF(ISERROR(AG59/N59*100),"",AG59/N59*100)</f>
        <v/>
      </c>
      <c r="AH60" s="1036"/>
      <c r="AI60" s="302" t="s">
        <v>865</v>
      </c>
      <c r="AJ60" s="1035" t="str">
        <f>IF(ISERROR(AJ59/R59*100),"",AJ59/R59*100)</f>
        <v/>
      </c>
      <c r="AK60" s="1036"/>
      <c r="AL60" s="302" t="s">
        <v>865</v>
      </c>
      <c r="AM60" s="15"/>
      <c r="AN60" s="996"/>
      <c r="AO60" s="997"/>
      <c r="AP60" s="997"/>
      <c r="AQ60" s="997"/>
      <c r="AR60" s="998"/>
      <c r="AS60" s="1027" t="s">
        <v>628</v>
      </c>
      <c r="AT60" s="1028"/>
      <c r="AU60" s="297" t="s">
        <v>861</v>
      </c>
      <c r="AV60" s="298"/>
      <c r="AW60" s="1004" t="str">
        <f>IF(SUM(AW57:AY59)=0,"",SUM(AW57:AY59))</f>
        <v/>
      </c>
      <c r="AX60" s="1005"/>
      <c r="AY60" s="1005"/>
      <c r="AZ60" s="299" t="s">
        <v>695</v>
      </c>
      <c r="BA60" s="1004" t="str">
        <f>IF(SUM(BA57:BC59)=0,"",SUM(BA57:BC59))</f>
        <v/>
      </c>
      <c r="BB60" s="1005"/>
      <c r="BC60" s="1005"/>
      <c r="BD60" s="299" t="s">
        <v>695</v>
      </c>
      <c r="BE60" s="1004" t="str">
        <f>IF(SUM(BE57:BF59)=0,"",SUM(BE57:BF59))</f>
        <v/>
      </c>
      <c r="BF60" s="1005"/>
      <c r="BG60" s="299" t="s">
        <v>695</v>
      </c>
      <c r="BH60" s="1004" t="str">
        <f>IF(SUM(BH57:BI59)=0,"",SUM(BH57:BI59))</f>
        <v/>
      </c>
      <c r="BI60" s="1005"/>
      <c r="BJ60" s="299" t="s">
        <v>695</v>
      </c>
      <c r="BK60" s="1004" t="str">
        <f>IF(SUM(BK57:BL59)=0,"",SUM(BK57:BL59))</f>
        <v/>
      </c>
      <c r="BL60" s="1005"/>
      <c r="BM60" s="299" t="s">
        <v>695</v>
      </c>
      <c r="BN60" s="1004" t="str">
        <f>IF(SUM(BN57:BO59)=0,"",SUM(BN57:BO59))</f>
        <v/>
      </c>
      <c r="BO60" s="1005"/>
      <c r="BP60" s="299" t="s">
        <v>695</v>
      </c>
      <c r="BQ60" s="1004" t="str">
        <f>IF(SUM(BQ57:BR59)=0,"",SUM(BQ57:BR59))</f>
        <v/>
      </c>
      <c r="BR60" s="1005"/>
      <c r="BS60" s="299" t="s">
        <v>695</v>
      </c>
      <c r="BT60" s="1004" t="str">
        <f>IF(SUM(BT57:BU59)=0,"",SUM(BT57:BU59))</f>
        <v/>
      </c>
      <c r="BU60" s="1005"/>
      <c r="BV60" s="299" t="s">
        <v>695</v>
      </c>
      <c r="BW60" s="1004" t="str">
        <f>IF(SUM(BW57:BX59)=0,"",SUM(BW57:BX59))</f>
        <v/>
      </c>
      <c r="BX60" s="1005"/>
      <c r="BY60" s="299" t="s">
        <v>695</v>
      </c>
      <c r="BZ60" s="15"/>
    </row>
    <row r="61" spans="1:78" ht="16.95"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999"/>
      <c r="AO61" s="1000"/>
      <c r="AP61" s="1000"/>
      <c r="AQ61" s="1000"/>
      <c r="AR61" s="1001"/>
      <c r="AS61" s="1029"/>
      <c r="AT61" s="1030"/>
      <c r="AU61" s="300" t="s">
        <v>697</v>
      </c>
      <c r="AV61" s="301"/>
      <c r="AW61" s="1037"/>
      <c r="AX61" s="1038"/>
      <c r="AY61" s="1038"/>
      <c r="AZ61" s="1039"/>
      <c r="BA61" s="1037"/>
      <c r="BB61" s="1038"/>
      <c r="BC61" s="1038"/>
      <c r="BD61" s="1039"/>
      <c r="BE61" s="1037"/>
      <c r="BF61" s="1038"/>
      <c r="BG61" s="1039"/>
      <c r="BH61" s="1035" t="str">
        <f>IF(ISERROR(BH60/AW60*100),"",BH60/AW60*100)</f>
        <v/>
      </c>
      <c r="BI61" s="1036"/>
      <c r="BJ61" s="302" t="s">
        <v>864</v>
      </c>
      <c r="BK61" s="1035" t="str">
        <f>IF(ISERROR(BK60/BA60*100),"",BK60/BA60*100)</f>
        <v/>
      </c>
      <c r="BL61" s="1036"/>
      <c r="BM61" s="302" t="s">
        <v>865</v>
      </c>
      <c r="BN61" s="1035" t="str">
        <f>IF(ISERROR(BN60/BE60*100),"",BN60/BE60*100)</f>
        <v/>
      </c>
      <c r="BO61" s="1036"/>
      <c r="BP61" s="302" t="s">
        <v>865</v>
      </c>
      <c r="BQ61" s="1035" t="str">
        <f>IF(ISERROR(BQ60/AW60*100),"",BQ60/AW60*100)</f>
        <v/>
      </c>
      <c r="BR61" s="1036"/>
      <c r="BS61" s="302" t="s">
        <v>865</v>
      </c>
      <c r="BT61" s="1035" t="str">
        <f>IF(ISERROR(BT60/BA60*100),"",BT60/BA60*100)</f>
        <v/>
      </c>
      <c r="BU61" s="1036"/>
      <c r="BV61" s="302" t="s">
        <v>865</v>
      </c>
      <c r="BW61" s="1035" t="str">
        <f>IF(ISERROR(BW60/BE60*100),"",BW60/BE60*100)</f>
        <v/>
      </c>
      <c r="BX61" s="1036"/>
      <c r="BY61" s="302" t="s">
        <v>865</v>
      </c>
      <c r="BZ61" s="15"/>
    </row>
    <row r="62" spans="1:78" ht="16.95" customHeight="1" x14ac:dyDescent="0.2">
      <c r="A62" s="1008" t="s">
        <v>847</v>
      </c>
      <c r="B62" s="1009"/>
      <c r="C62" s="1009"/>
      <c r="D62" s="1009"/>
      <c r="E62" s="1010"/>
      <c r="F62" s="1008" t="s">
        <v>848</v>
      </c>
      <c r="G62" s="1009"/>
      <c r="H62" s="1009"/>
      <c r="I62" s="1010"/>
      <c r="J62" s="1014" t="s">
        <v>849</v>
      </c>
      <c r="K62" s="1015"/>
      <c r="L62" s="1015"/>
      <c r="M62" s="1015"/>
      <c r="N62" s="1015"/>
      <c r="O62" s="1015"/>
      <c r="P62" s="1015"/>
      <c r="Q62" s="1015"/>
      <c r="R62" s="1015"/>
      <c r="S62" s="1015"/>
      <c r="T62" s="1016"/>
      <c r="U62" s="973" t="s">
        <v>692</v>
      </c>
      <c r="V62" s="974"/>
      <c r="W62" s="974"/>
      <c r="X62" s="974"/>
      <c r="Y62" s="974"/>
      <c r="Z62" s="974"/>
      <c r="AA62" s="974"/>
      <c r="AB62" s="974"/>
      <c r="AC62" s="975"/>
      <c r="AD62" s="973" t="s">
        <v>693</v>
      </c>
      <c r="AE62" s="974"/>
      <c r="AF62" s="974"/>
      <c r="AG62" s="974"/>
      <c r="AH62" s="974"/>
      <c r="AI62" s="974"/>
      <c r="AJ62" s="974"/>
      <c r="AK62" s="974"/>
      <c r="AL62" s="97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row>
    <row r="63" spans="1:78" ht="16.95" customHeight="1" thickBot="1" x14ac:dyDescent="0.25">
      <c r="A63" s="1011"/>
      <c r="B63" s="1012"/>
      <c r="C63" s="1012"/>
      <c r="D63" s="1012"/>
      <c r="E63" s="1013"/>
      <c r="F63" s="1011"/>
      <c r="G63" s="1012"/>
      <c r="H63" s="1012"/>
      <c r="I63" s="1013"/>
      <c r="J63" s="976" t="s">
        <v>408</v>
      </c>
      <c r="K63" s="977"/>
      <c r="L63" s="977"/>
      <c r="M63" s="978"/>
      <c r="N63" s="976" t="s">
        <v>409</v>
      </c>
      <c r="O63" s="977"/>
      <c r="P63" s="977"/>
      <c r="Q63" s="978"/>
      <c r="R63" s="976" t="s">
        <v>694</v>
      </c>
      <c r="S63" s="977"/>
      <c r="T63" s="978"/>
      <c r="U63" s="976" t="s">
        <v>408</v>
      </c>
      <c r="V63" s="977"/>
      <c r="W63" s="978"/>
      <c r="X63" s="976" t="s">
        <v>409</v>
      </c>
      <c r="Y63" s="977"/>
      <c r="Z63" s="978"/>
      <c r="AA63" s="976" t="s">
        <v>694</v>
      </c>
      <c r="AB63" s="977"/>
      <c r="AC63" s="978"/>
      <c r="AD63" s="976" t="s">
        <v>408</v>
      </c>
      <c r="AE63" s="977"/>
      <c r="AF63" s="978"/>
      <c r="AG63" s="976" t="s">
        <v>409</v>
      </c>
      <c r="AH63" s="977"/>
      <c r="AI63" s="978"/>
      <c r="AJ63" s="976" t="s">
        <v>694</v>
      </c>
      <c r="AK63" s="977"/>
      <c r="AL63" s="978"/>
      <c r="AM63" s="15"/>
      <c r="AN63" s="1008" t="s">
        <v>847</v>
      </c>
      <c r="AO63" s="1009"/>
      <c r="AP63" s="1009"/>
      <c r="AQ63" s="1009"/>
      <c r="AR63" s="1010"/>
      <c r="AS63" s="1008" t="s">
        <v>848</v>
      </c>
      <c r="AT63" s="1009"/>
      <c r="AU63" s="1009"/>
      <c r="AV63" s="1010"/>
      <c r="AW63" s="1014" t="s">
        <v>849</v>
      </c>
      <c r="AX63" s="1015"/>
      <c r="AY63" s="1015"/>
      <c r="AZ63" s="1015"/>
      <c r="BA63" s="1015"/>
      <c r="BB63" s="1015"/>
      <c r="BC63" s="1015"/>
      <c r="BD63" s="1015"/>
      <c r="BE63" s="1015"/>
      <c r="BF63" s="1015"/>
      <c r="BG63" s="1016"/>
      <c r="BH63" s="973" t="s">
        <v>692</v>
      </c>
      <c r="BI63" s="974"/>
      <c r="BJ63" s="974"/>
      <c r="BK63" s="974"/>
      <c r="BL63" s="974"/>
      <c r="BM63" s="974"/>
      <c r="BN63" s="974"/>
      <c r="BO63" s="974"/>
      <c r="BP63" s="975"/>
      <c r="BQ63" s="973" t="s">
        <v>693</v>
      </c>
      <c r="BR63" s="974"/>
      <c r="BS63" s="974"/>
      <c r="BT63" s="974"/>
      <c r="BU63" s="974"/>
      <c r="BV63" s="974"/>
      <c r="BW63" s="974"/>
      <c r="BX63" s="974"/>
      <c r="BY63" s="975"/>
      <c r="BZ63" s="15"/>
    </row>
    <row r="64" spans="1:78" ht="16.95" customHeight="1" thickTop="1" thickBot="1" x14ac:dyDescent="0.25">
      <c r="A64" s="993"/>
      <c r="B64" s="994"/>
      <c r="C64" s="994"/>
      <c r="D64" s="994"/>
      <c r="E64" s="995"/>
      <c r="F64" s="983" t="s">
        <v>850</v>
      </c>
      <c r="G64" s="984"/>
      <c r="H64" s="985" t="s">
        <v>851</v>
      </c>
      <c r="I64" s="986"/>
      <c r="J64" s="987"/>
      <c r="K64" s="988"/>
      <c r="L64" s="988"/>
      <c r="M64" s="294" t="s">
        <v>695</v>
      </c>
      <c r="N64" s="987"/>
      <c r="O64" s="988"/>
      <c r="P64" s="988"/>
      <c r="Q64" s="294" t="s">
        <v>695</v>
      </c>
      <c r="R64" s="989" t="str">
        <f t="shared" ref="R64:R69" si="15">IF(SUM(J64:Q64)=0,"",SUM(J64:Q64))</f>
        <v/>
      </c>
      <c r="S64" s="990"/>
      <c r="T64" s="294" t="s">
        <v>695</v>
      </c>
      <c r="U64" s="987"/>
      <c r="V64" s="988"/>
      <c r="W64" s="294" t="s">
        <v>695</v>
      </c>
      <c r="X64" s="987"/>
      <c r="Y64" s="988"/>
      <c r="Z64" s="294" t="s">
        <v>695</v>
      </c>
      <c r="AA64" s="991" t="str">
        <f t="shared" ref="AA64:AA69" si="16">IF(SUM(U64:Z64)=0,"",SUM(U64:Z64))</f>
        <v/>
      </c>
      <c r="AB64" s="992"/>
      <c r="AC64" s="294" t="s">
        <v>695</v>
      </c>
      <c r="AD64" s="987"/>
      <c r="AE64" s="988"/>
      <c r="AF64" s="294" t="s">
        <v>695</v>
      </c>
      <c r="AG64" s="987"/>
      <c r="AH64" s="988"/>
      <c r="AI64" s="294" t="s">
        <v>695</v>
      </c>
      <c r="AJ64" s="989" t="str">
        <f t="shared" ref="AJ64:AJ69" si="17">IF(SUM(AD64:AI64)=0,"",SUM(AD64:AI64))</f>
        <v/>
      </c>
      <c r="AK64" s="990"/>
      <c r="AL64" s="294" t="s">
        <v>695</v>
      </c>
      <c r="AM64" s="15"/>
      <c r="AN64" s="1011"/>
      <c r="AO64" s="1012"/>
      <c r="AP64" s="1012"/>
      <c r="AQ64" s="1012"/>
      <c r="AR64" s="1013"/>
      <c r="AS64" s="1011"/>
      <c r="AT64" s="1012"/>
      <c r="AU64" s="1012"/>
      <c r="AV64" s="1013"/>
      <c r="AW64" s="976" t="s">
        <v>408</v>
      </c>
      <c r="AX64" s="977"/>
      <c r="AY64" s="977"/>
      <c r="AZ64" s="978"/>
      <c r="BA64" s="976" t="s">
        <v>409</v>
      </c>
      <c r="BB64" s="977"/>
      <c r="BC64" s="977"/>
      <c r="BD64" s="978"/>
      <c r="BE64" s="976" t="s">
        <v>694</v>
      </c>
      <c r="BF64" s="977"/>
      <c r="BG64" s="978"/>
      <c r="BH64" s="976" t="s">
        <v>408</v>
      </c>
      <c r="BI64" s="977"/>
      <c r="BJ64" s="978"/>
      <c r="BK64" s="976" t="s">
        <v>409</v>
      </c>
      <c r="BL64" s="977"/>
      <c r="BM64" s="978"/>
      <c r="BN64" s="976" t="s">
        <v>694</v>
      </c>
      <c r="BO64" s="977"/>
      <c r="BP64" s="978"/>
      <c r="BQ64" s="976" t="s">
        <v>408</v>
      </c>
      <c r="BR64" s="977"/>
      <c r="BS64" s="978"/>
      <c r="BT64" s="976" t="s">
        <v>409</v>
      </c>
      <c r="BU64" s="977"/>
      <c r="BV64" s="978"/>
      <c r="BW64" s="976" t="s">
        <v>694</v>
      </c>
      <c r="BX64" s="977"/>
      <c r="BY64" s="978"/>
      <c r="BZ64" s="15"/>
    </row>
    <row r="65" spans="1:78" ht="16.95" customHeight="1" thickTop="1" x14ac:dyDescent="0.2">
      <c r="A65" s="996"/>
      <c r="B65" s="997"/>
      <c r="C65" s="997"/>
      <c r="D65" s="997"/>
      <c r="E65" s="998"/>
      <c r="F65" s="1019" t="s">
        <v>853</v>
      </c>
      <c r="G65" s="1020"/>
      <c r="H65" s="1021" t="s">
        <v>854</v>
      </c>
      <c r="I65" s="1022"/>
      <c r="J65" s="979"/>
      <c r="K65" s="980"/>
      <c r="L65" s="980"/>
      <c r="M65" s="295" t="s">
        <v>695</v>
      </c>
      <c r="N65" s="979"/>
      <c r="O65" s="980"/>
      <c r="P65" s="980"/>
      <c r="Q65" s="295" t="s">
        <v>695</v>
      </c>
      <c r="R65" s="981" t="str">
        <f t="shared" si="15"/>
        <v/>
      </c>
      <c r="S65" s="982"/>
      <c r="T65" s="295" t="s">
        <v>695</v>
      </c>
      <c r="U65" s="979"/>
      <c r="V65" s="980"/>
      <c r="W65" s="295" t="s">
        <v>695</v>
      </c>
      <c r="X65" s="979"/>
      <c r="Y65" s="980"/>
      <c r="Z65" s="295" t="s">
        <v>695</v>
      </c>
      <c r="AA65" s="1017" t="str">
        <f t="shared" si="16"/>
        <v/>
      </c>
      <c r="AB65" s="1018"/>
      <c r="AC65" s="295" t="s">
        <v>695</v>
      </c>
      <c r="AD65" s="979"/>
      <c r="AE65" s="980"/>
      <c r="AF65" s="295" t="s">
        <v>695</v>
      </c>
      <c r="AG65" s="979"/>
      <c r="AH65" s="980"/>
      <c r="AI65" s="295" t="s">
        <v>695</v>
      </c>
      <c r="AJ65" s="981" t="str">
        <f t="shared" si="17"/>
        <v/>
      </c>
      <c r="AK65" s="982"/>
      <c r="AL65" s="295" t="s">
        <v>695</v>
      </c>
      <c r="AM65" s="15"/>
      <c r="AN65" s="993"/>
      <c r="AO65" s="994"/>
      <c r="AP65" s="994"/>
      <c r="AQ65" s="994"/>
      <c r="AR65" s="995"/>
      <c r="AS65" s="983" t="s">
        <v>850</v>
      </c>
      <c r="AT65" s="984"/>
      <c r="AU65" s="985" t="s">
        <v>852</v>
      </c>
      <c r="AV65" s="986"/>
      <c r="AW65" s="987"/>
      <c r="AX65" s="988"/>
      <c r="AY65" s="988"/>
      <c r="AZ65" s="294" t="s">
        <v>695</v>
      </c>
      <c r="BA65" s="987"/>
      <c r="BB65" s="988"/>
      <c r="BC65" s="988"/>
      <c r="BD65" s="294" t="s">
        <v>695</v>
      </c>
      <c r="BE65" s="989" t="str">
        <f>IF(SUM(AW65:BD65)=0,"",SUM(AW65:BD65))</f>
        <v/>
      </c>
      <c r="BF65" s="990"/>
      <c r="BG65" s="294" t="s">
        <v>695</v>
      </c>
      <c r="BH65" s="987"/>
      <c r="BI65" s="988"/>
      <c r="BJ65" s="294" t="s">
        <v>695</v>
      </c>
      <c r="BK65" s="987"/>
      <c r="BL65" s="988"/>
      <c r="BM65" s="294" t="s">
        <v>695</v>
      </c>
      <c r="BN65" s="989" t="str">
        <f>IF(SUM(BH65:BM65)=0,"",SUM(BH65:BM65))</f>
        <v/>
      </c>
      <c r="BO65" s="990"/>
      <c r="BP65" s="294" t="s">
        <v>695</v>
      </c>
      <c r="BQ65" s="987"/>
      <c r="BR65" s="988"/>
      <c r="BS65" s="294" t="s">
        <v>695</v>
      </c>
      <c r="BT65" s="987"/>
      <c r="BU65" s="988"/>
      <c r="BV65" s="294" t="s">
        <v>695</v>
      </c>
      <c r="BW65" s="989" t="str">
        <f>IF(SUM(BQ65:BV65)=0,"",SUM(BQ65:BV65))</f>
        <v/>
      </c>
      <c r="BX65" s="990"/>
      <c r="BY65" s="294" t="s">
        <v>695</v>
      </c>
      <c r="BZ65" s="15"/>
    </row>
    <row r="66" spans="1:78" ht="16.95" customHeight="1" x14ac:dyDescent="0.2">
      <c r="A66" s="996"/>
      <c r="B66" s="997"/>
      <c r="C66" s="997"/>
      <c r="D66" s="997"/>
      <c r="E66" s="998"/>
      <c r="F66" s="1019" t="s">
        <v>856</v>
      </c>
      <c r="G66" s="1020"/>
      <c r="H66" s="1021" t="s">
        <v>857</v>
      </c>
      <c r="I66" s="1022"/>
      <c r="J66" s="979"/>
      <c r="K66" s="980"/>
      <c r="L66" s="980"/>
      <c r="M66" s="295" t="s">
        <v>695</v>
      </c>
      <c r="N66" s="979"/>
      <c r="O66" s="980"/>
      <c r="P66" s="980"/>
      <c r="Q66" s="295" t="s">
        <v>695</v>
      </c>
      <c r="R66" s="981" t="str">
        <f t="shared" si="15"/>
        <v/>
      </c>
      <c r="S66" s="982"/>
      <c r="T66" s="295" t="s">
        <v>695</v>
      </c>
      <c r="U66" s="979"/>
      <c r="V66" s="980"/>
      <c r="W66" s="295" t="s">
        <v>695</v>
      </c>
      <c r="X66" s="979"/>
      <c r="Y66" s="980"/>
      <c r="Z66" s="295" t="s">
        <v>695</v>
      </c>
      <c r="AA66" s="1017" t="str">
        <f t="shared" si="16"/>
        <v/>
      </c>
      <c r="AB66" s="1018"/>
      <c r="AC66" s="295" t="s">
        <v>695</v>
      </c>
      <c r="AD66" s="979"/>
      <c r="AE66" s="980"/>
      <c r="AF66" s="295" t="s">
        <v>695</v>
      </c>
      <c r="AG66" s="979"/>
      <c r="AH66" s="980"/>
      <c r="AI66" s="295" t="s">
        <v>695</v>
      </c>
      <c r="AJ66" s="981" t="str">
        <f t="shared" si="17"/>
        <v/>
      </c>
      <c r="AK66" s="982"/>
      <c r="AL66" s="295" t="s">
        <v>695</v>
      </c>
      <c r="AM66" s="15"/>
      <c r="AN66" s="996"/>
      <c r="AO66" s="997"/>
      <c r="AP66" s="997"/>
      <c r="AQ66" s="997"/>
      <c r="AR66" s="998"/>
      <c r="AS66" s="1019" t="s">
        <v>853</v>
      </c>
      <c r="AT66" s="1020"/>
      <c r="AU66" s="1021" t="s">
        <v>855</v>
      </c>
      <c r="AV66" s="1022"/>
      <c r="AW66" s="979"/>
      <c r="AX66" s="980"/>
      <c r="AY66" s="980"/>
      <c r="AZ66" s="295" t="s">
        <v>695</v>
      </c>
      <c r="BA66" s="979"/>
      <c r="BB66" s="980"/>
      <c r="BC66" s="980"/>
      <c r="BD66" s="295" t="s">
        <v>695</v>
      </c>
      <c r="BE66" s="981" t="str">
        <f>IF(SUM(AW66:BD66)=0,"",SUM(AW66:BD66))</f>
        <v/>
      </c>
      <c r="BF66" s="982"/>
      <c r="BG66" s="295" t="s">
        <v>695</v>
      </c>
      <c r="BH66" s="979"/>
      <c r="BI66" s="980"/>
      <c r="BJ66" s="295" t="s">
        <v>695</v>
      </c>
      <c r="BK66" s="979"/>
      <c r="BL66" s="980"/>
      <c r="BM66" s="295" t="s">
        <v>695</v>
      </c>
      <c r="BN66" s="981" t="str">
        <f>IF(SUM(BH66:BM66)=0,"",SUM(BH66:BM66))</f>
        <v/>
      </c>
      <c r="BO66" s="982"/>
      <c r="BP66" s="295" t="s">
        <v>695</v>
      </c>
      <c r="BQ66" s="979"/>
      <c r="BR66" s="980"/>
      <c r="BS66" s="295" t="s">
        <v>695</v>
      </c>
      <c r="BT66" s="979"/>
      <c r="BU66" s="980"/>
      <c r="BV66" s="295" t="s">
        <v>695</v>
      </c>
      <c r="BW66" s="981" t="str">
        <f>IF(SUM(BQ66:BV66)=0,"",SUM(BQ66:BV66))</f>
        <v/>
      </c>
      <c r="BX66" s="982"/>
      <c r="BY66" s="295" t="s">
        <v>695</v>
      </c>
      <c r="BZ66" s="15"/>
    </row>
    <row r="67" spans="1:78" ht="16.95" customHeight="1" thickBot="1" x14ac:dyDescent="0.25">
      <c r="A67" s="996"/>
      <c r="B67" s="997"/>
      <c r="C67" s="997"/>
      <c r="D67" s="997"/>
      <c r="E67" s="998"/>
      <c r="F67" s="1019" t="s">
        <v>859</v>
      </c>
      <c r="G67" s="1020"/>
      <c r="H67" s="1021" t="s">
        <v>860</v>
      </c>
      <c r="I67" s="1022"/>
      <c r="J67" s="979"/>
      <c r="K67" s="980"/>
      <c r="L67" s="980"/>
      <c r="M67" s="295" t="s">
        <v>695</v>
      </c>
      <c r="N67" s="979"/>
      <c r="O67" s="980"/>
      <c r="P67" s="980"/>
      <c r="Q67" s="295" t="s">
        <v>695</v>
      </c>
      <c r="R67" s="981" t="str">
        <f t="shared" si="15"/>
        <v/>
      </c>
      <c r="S67" s="982"/>
      <c r="T67" s="295" t="s">
        <v>695</v>
      </c>
      <c r="U67" s="979"/>
      <c r="V67" s="980"/>
      <c r="W67" s="295" t="s">
        <v>695</v>
      </c>
      <c r="X67" s="979"/>
      <c r="Y67" s="980"/>
      <c r="Z67" s="295" t="s">
        <v>695</v>
      </c>
      <c r="AA67" s="1017" t="str">
        <f t="shared" si="16"/>
        <v/>
      </c>
      <c r="AB67" s="1018"/>
      <c r="AC67" s="295" t="s">
        <v>695</v>
      </c>
      <c r="AD67" s="979"/>
      <c r="AE67" s="980"/>
      <c r="AF67" s="295" t="s">
        <v>695</v>
      </c>
      <c r="AG67" s="979"/>
      <c r="AH67" s="980"/>
      <c r="AI67" s="295" t="s">
        <v>695</v>
      </c>
      <c r="AJ67" s="981" t="str">
        <f t="shared" si="17"/>
        <v/>
      </c>
      <c r="AK67" s="982"/>
      <c r="AL67" s="295" t="s">
        <v>695</v>
      </c>
      <c r="AM67" s="15"/>
      <c r="AN67" s="996"/>
      <c r="AO67" s="997"/>
      <c r="AP67" s="997"/>
      <c r="AQ67" s="997"/>
      <c r="AR67" s="998"/>
      <c r="AS67" s="1023" t="s">
        <v>856</v>
      </c>
      <c r="AT67" s="1024"/>
      <c r="AU67" s="1025" t="s">
        <v>858</v>
      </c>
      <c r="AV67" s="1026"/>
      <c r="AW67" s="1002"/>
      <c r="AX67" s="1003"/>
      <c r="AY67" s="1003"/>
      <c r="AZ67" s="296" t="s">
        <v>695</v>
      </c>
      <c r="BA67" s="1002"/>
      <c r="BB67" s="1003"/>
      <c r="BC67" s="1003"/>
      <c r="BD67" s="296" t="s">
        <v>695</v>
      </c>
      <c r="BE67" s="1006" t="str">
        <f>IF(SUM(AW67:BD67)=0,"",SUM(AW67:BD67))</f>
        <v/>
      </c>
      <c r="BF67" s="1007"/>
      <c r="BG67" s="296" t="s">
        <v>695</v>
      </c>
      <c r="BH67" s="1002"/>
      <c r="BI67" s="1003"/>
      <c r="BJ67" s="296" t="s">
        <v>695</v>
      </c>
      <c r="BK67" s="1002"/>
      <c r="BL67" s="1003"/>
      <c r="BM67" s="296" t="s">
        <v>695</v>
      </c>
      <c r="BN67" s="1006" t="str">
        <f>IF(SUM(BH67:BM67)=0,"",SUM(BH67:BM67))</f>
        <v/>
      </c>
      <c r="BO67" s="1007"/>
      <c r="BP67" s="296" t="s">
        <v>695</v>
      </c>
      <c r="BQ67" s="1002"/>
      <c r="BR67" s="1003"/>
      <c r="BS67" s="296" t="s">
        <v>695</v>
      </c>
      <c r="BT67" s="1002"/>
      <c r="BU67" s="1003"/>
      <c r="BV67" s="296" t="s">
        <v>695</v>
      </c>
      <c r="BW67" s="1006" t="str">
        <f>IF(SUM(BQ67:BV67)=0,"",SUM(BQ67:BV67))</f>
        <v/>
      </c>
      <c r="BX67" s="1007"/>
      <c r="BY67" s="296" t="s">
        <v>695</v>
      </c>
      <c r="BZ67" s="15"/>
    </row>
    <row r="68" spans="1:78" ht="16.95" customHeight="1" x14ac:dyDescent="0.2">
      <c r="A68" s="996"/>
      <c r="B68" s="997"/>
      <c r="C68" s="997"/>
      <c r="D68" s="997"/>
      <c r="E68" s="998"/>
      <c r="F68" s="1019" t="s">
        <v>862</v>
      </c>
      <c r="G68" s="1020"/>
      <c r="H68" s="1021" t="s">
        <v>863</v>
      </c>
      <c r="I68" s="1022"/>
      <c r="J68" s="979"/>
      <c r="K68" s="980"/>
      <c r="L68" s="980"/>
      <c r="M68" s="295" t="s">
        <v>695</v>
      </c>
      <c r="N68" s="979"/>
      <c r="O68" s="980"/>
      <c r="P68" s="980"/>
      <c r="Q68" s="295" t="s">
        <v>695</v>
      </c>
      <c r="R68" s="981" t="str">
        <f t="shared" si="15"/>
        <v/>
      </c>
      <c r="S68" s="982"/>
      <c r="T68" s="295" t="s">
        <v>695</v>
      </c>
      <c r="U68" s="979"/>
      <c r="V68" s="980"/>
      <c r="W68" s="295" t="s">
        <v>695</v>
      </c>
      <c r="X68" s="979"/>
      <c r="Y68" s="980"/>
      <c r="Z68" s="295" t="s">
        <v>695</v>
      </c>
      <c r="AA68" s="1017" t="str">
        <f t="shared" si="16"/>
        <v/>
      </c>
      <c r="AB68" s="1018"/>
      <c r="AC68" s="295" t="s">
        <v>695</v>
      </c>
      <c r="AD68" s="979"/>
      <c r="AE68" s="980"/>
      <c r="AF68" s="295" t="s">
        <v>695</v>
      </c>
      <c r="AG68" s="979"/>
      <c r="AH68" s="980"/>
      <c r="AI68" s="295" t="s">
        <v>695</v>
      </c>
      <c r="AJ68" s="981" t="str">
        <f t="shared" si="17"/>
        <v/>
      </c>
      <c r="AK68" s="982"/>
      <c r="AL68" s="295" t="s">
        <v>695</v>
      </c>
      <c r="AM68" s="15"/>
      <c r="AN68" s="996"/>
      <c r="AO68" s="997"/>
      <c r="AP68" s="997"/>
      <c r="AQ68" s="997"/>
      <c r="AR68" s="998"/>
      <c r="AS68" s="1027" t="s">
        <v>628</v>
      </c>
      <c r="AT68" s="1028"/>
      <c r="AU68" s="297" t="s">
        <v>861</v>
      </c>
      <c r="AV68" s="298"/>
      <c r="AW68" s="1004" t="str">
        <f>IF(SUM(AW65:AY67)=0,"",SUM(AW65:AY67))</f>
        <v/>
      </c>
      <c r="AX68" s="1005"/>
      <c r="AY68" s="1005"/>
      <c r="AZ68" s="299" t="s">
        <v>695</v>
      </c>
      <c r="BA68" s="1004" t="str">
        <f>IF(SUM(BA65:BC67)=0,"",SUM(BA65:BC67))</f>
        <v/>
      </c>
      <c r="BB68" s="1005"/>
      <c r="BC68" s="1005"/>
      <c r="BD68" s="299" t="s">
        <v>695</v>
      </c>
      <c r="BE68" s="1004" t="str">
        <f>IF(SUM(BE65:BF67)=0,"",SUM(BE65:BF67))</f>
        <v/>
      </c>
      <c r="BF68" s="1005"/>
      <c r="BG68" s="299" t="s">
        <v>695</v>
      </c>
      <c r="BH68" s="1004" t="str">
        <f>IF(SUM(BH65:BI67)=0,"",SUM(BH65:BI67))</f>
        <v/>
      </c>
      <c r="BI68" s="1005"/>
      <c r="BJ68" s="299" t="s">
        <v>695</v>
      </c>
      <c r="BK68" s="1004" t="str">
        <f>IF(SUM(BK65:BL67)=0,"",SUM(BK65:BL67))</f>
        <v/>
      </c>
      <c r="BL68" s="1005"/>
      <c r="BM68" s="299" t="s">
        <v>695</v>
      </c>
      <c r="BN68" s="1004" t="str">
        <f>IF(SUM(BN65:BO67)=0,"",SUM(BN65:BO67))</f>
        <v/>
      </c>
      <c r="BO68" s="1005"/>
      <c r="BP68" s="299" t="s">
        <v>695</v>
      </c>
      <c r="BQ68" s="1004" t="str">
        <f>IF(SUM(BQ65:BR67)=0,"",SUM(BQ65:BR67))</f>
        <v/>
      </c>
      <c r="BR68" s="1005"/>
      <c r="BS68" s="299" t="s">
        <v>695</v>
      </c>
      <c r="BT68" s="1004" t="str">
        <f>IF(SUM(BT65:BU67)=0,"",SUM(BT65:BU67))</f>
        <v/>
      </c>
      <c r="BU68" s="1005"/>
      <c r="BV68" s="299" t="s">
        <v>695</v>
      </c>
      <c r="BW68" s="1004" t="str">
        <f>IF(SUM(BW65:BX67)=0,"",SUM(BW65:BX67))</f>
        <v/>
      </c>
      <c r="BX68" s="1005"/>
      <c r="BY68" s="299" t="s">
        <v>695</v>
      </c>
      <c r="BZ68" s="15"/>
    </row>
    <row r="69" spans="1:78" ht="16.95" customHeight="1" thickBot="1" x14ac:dyDescent="0.25">
      <c r="A69" s="996"/>
      <c r="B69" s="997"/>
      <c r="C69" s="997"/>
      <c r="D69" s="997"/>
      <c r="E69" s="998"/>
      <c r="F69" s="1023" t="s">
        <v>866</v>
      </c>
      <c r="G69" s="1024"/>
      <c r="H69" s="1025" t="s">
        <v>867</v>
      </c>
      <c r="I69" s="1026"/>
      <c r="J69" s="1002"/>
      <c r="K69" s="1003"/>
      <c r="L69" s="1003"/>
      <c r="M69" s="296" t="s">
        <v>695</v>
      </c>
      <c r="N69" s="1002"/>
      <c r="O69" s="1003"/>
      <c r="P69" s="1003"/>
      <c r="Q69" s="296" t="s">
        <v>695</v>
      </c>
      <c r="R69" s="1006" t="str">
        <f t="shared" si="15"/>
        <v/>
      </c>
      <c r="S69" s="1007"/>
      <c r="T69" s="296" t="s">
        <v>695</v>
      </c>
      <c r="U69" s="1002"/>
      <c r="V69" s="1003"/>
      <c r="W69" s="296" t="s">
        <v>695</v>
      </c>
      <c r="X69" s="1002"/>
      <c r="Y69" s="1003"/>
      <c r="Z69" s="296" t="s">
        <v>695</v>
      </c>
      <c r="AA69" s="1040" t="str">
        <f t="shared" si="16"/>
        <v/>
      </c>
      <c r="AB69" s="1041"/>
      <c r="AC69" s="296" t="s">
        <v>695</v>
      </c>
      <c r="AD69" s="1002"/>
      <c r="AE69" s="1003"/>
      <c r="AF69" s="296" t="s">
        <v>695</v>
      </c>
      <c r="AG69" s="1002"/>
      <c r="AH69" s="1003"/>
      <c r="AI69" s="296" t="s">
        <v>695</v>
      </c>
      <c r="AJ69" s="1006" t="str">
        <f t="shared" si="17"/>
        <v/>
      </c>
      <c r="AK69" s="1007"/>
      <c r="AL69" s="296" t="s">
        <v>695</v>
      </c>
      <c r="AM69" s="15"/>
      <c r="AN69" s="999"/>
      <c r="AO69" s="1000"/>
      <c r="AP69" s="1000"/>
      <c r="AQ69" s="1000"/>
      <c r="AR69" s="1001"/>
      <c r="AS69" s="1029"/>
      <c r="AT69" s="1030"/>
      <c r="AU69" s="300" t="s">
        <v>697</v>
      </c>
      <c r="AV69" s="301"/>
      <c r="AW69" s="1037"/>
      <c r="AX69" s="1038"/>
      <c r="AY69" s="1038"/>
      <c r="AZ69" s="1039"/>
      <c r="BA69" s="1037"/>
      <c r="BB69" s="1038"/>
      <c r="BC69" s="1038"/>
      <c r="BD69" s="1039"/>
      <c r="BE69" s="1037"/>
      <c r="BF69" s="1038"/>
      <c r="BG69" s="1039"/>
      <c r="BH69" s="1035" t="str">
        <f>IF(ISERROR(BH68/AW68*100),"",BH68/AW68*100)</f>
        <v/>
      </c>
      <c r="BI69" s="1036"/>
      <c r="BJ69" s="302" t="s">
        <v>864</v>
      </c>
      <c r="BK69" s="1035" t="str">
        <f>IF(ISERROR(BK68/BA68*100),"",BK68/BA68*100)</f>
        <v/>
      </c>
      <c r="BL69" s="1036"/>
      <c r="BM69" s="302" t="s">
        <v>865</v>
      </c>
      <c r="BN69" s="1035" t="str">
        <f>IF(ISERROR(BN68/BE68*100),"",BN68/BE68*100)</f>
        <v/>
      </c>
      <c r="BO69" s="1036"/>
      <c r="BP69" s="302" t="s">
        <v>865</v>
      </c>
      <c r="BQ69" s="1035" t="str">
        <f>IF(ISERROR(BQ68/AW68*100),"",BQ68/AW68*100)</f>
        <v/>
      </c>
      <c r="BR69" s="1036"/>
      <c r="BS69" s="302" t="s">
        <v>865</v>
      </c>
      <c r="BT69" s="1035" t="str">
        <f>IF(ISERROR(BT68/BA68*100),"",BT68/BA68*100)</f>
        <v/>
      </c>
      <c r="BU69" s="1036"/>
      <c r="BV69" s="302" t="s">
        <v>865</v>
      </c>
      <c r="BW69" s="1035" t="str">
        <f>IF(ISERROR(BW68/BE68*100),"",BW68/BE68*100)</f>
        <v/>
      </c>
      <c r="BX69" s="1036"/>
      <c r="BY69" s="302" t="s">
        <v>865</v>
      </c>
      <c r="BZ69" s="15"/>
    </row>
    <row r="70" spans="1:78" ht="16.95" customHeight="1" x14ac:dyDescent="0.2">
      <c r="A70" s="996"/>
      <c r="B70" s="997"/>
      <c r="C70" s="997"/>
      <c r="D70" s="997"/>
      <c r="E70" s="998"/>
      <c r="F70" s="1031" t="s">
        <v>628</v>
      </c>
      <c r="G70" s="1032"/>
      <c r="H70" s="303" t="s">
        <v>861</v>
      </c>
      <c r="I70" s="304"/>
      <c r="J70" s="1004" t="str">
        <f>IF(SUM(J64:L69)=0,"",SUM(J64:L69))</f>
        <v/>
      </c>
      <c r="K70" s="1005"/>
      <c r="L70" s="1005"/>
      <c r="M70" s="299" t="s">
        <v>695</v>
      </c>
      <c r="N70" s="1004" t="str">
        <f>IF(SUM(N64:P69)=0,"",SUM(N64:P69))</f>
        <v/>
      </c>
      <c r="O70" s="1005"/>
      <c r="P70" s="1005"/>
      <c r="Q70" s="299" t="s">
        <v>695</v>
      </c>
      <c r="R70" s="1004" t="str">
        <f>IF(SUM(R64:S69)=0,"",SUM(R64:S69))</f>
        <v/>
      </c>
      <c r="S70" s="1005"/>
      <c r="T70" s="299" t="s">
        <v>695</v>
      </c>
      <c r="U70" s="1004" t="str">
        <f>IF(SUM(U64:V69)=0,"",SUM(U64:V69))</f>
        <v/>
      </c>
      <c r="V70" s="1005"/>
      <c r="W70" s="299" t="s">
        <v>695</v>
      </c>
      <c r="X70" s="1004" t="str">
        <f>IF(SUM(X64:Y69)=0,"",SUM(X64:Y69))</f>
        <v/>
      </c>
      <c r="Y70" s="1005"/>
      <c r="Z70" s="299" t="s">
        <v>695</v>
      </c>
      <c r="AA70" s="1004" t="str">
        <f>IF(SUM(AA64:AB69)=0,"",SUM(AA64:AB69))</f>
        <v/>
      </c>
      <c r="AB70" s="1005"/>
      <c r="AC70" s="299" t="s">
        <v>695</v>
      </c>
      <c r="AD70" s="1004" t="str">
        <f>IF(SUM(AD64:AE69)=0,"",SUM(AD64:AE69))</f>
        <v/>
      </c>
      <c r="AE70" s="1005"/>
      <c r="AF70" s="299" t="s">
        <v>695</v>
      </c>
      <c r="AG70" s="1004" t="str">
        <f>IF(SUM(AG64:AH69)=0,"",SUM(AG64:AH69))</f>
        <v/>
      </c>
      <c r="AH70" s="1005"/>
      <c r="AI70" s="299" t="s">
        <v>695</v>
      </c>
      <c r="AJ70" s="1004" t="str">
        <f>IF(SUM(AJ64:AK69)=0,"",SUM(AJ64:AK69))</f>
        <v/>
      </c>
      <c r="AK70" s="1005"/>
      <c r="AL70" s="299" t="s">
        <v>695</v>
      </c>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row>
    <row r="71" spans="1:78" ht="16.95" customHeight="1" x14ac:dyDescent="0.2">
      <c r="A71" s="999"/>
      <c r="B71" s="1000"/>
      <c r="C71" s="1000"/>
      <c r="D71" s="1000"/>
      <c r="E71" s="1001"/>
      <c r="F71" s="1033"/>
      <c r="G71" s="1034"/>
      <c r="H71" s="300" t="s">
        <v>697</v>
      </c>
      <c r="I71" s="301"/>
      <c r="J71" s="1037"/>
      <c r="K71" s="1038"/>
      <c r="L71" s="1038"/>
      <c r="M71" s="1039"/>
      <c r="N71" s="1037"/>
      <c r="O71" s="1038"/>
      <c r="P71" s="1038"/>
      <c r="Q71" s="1039"/>
      <c r="R71" s="1037"/>
      <c r="S71" s="1038"/>
      <c r="T71" s="1039"/>
      <c r="U71" s="1035" t="str">
        <f>IF(ISERROR(U70/J70*100),"",U70/J70*100)</f>
        <v/>
      </c>
      <c r="V71" s="1036"/>
      <c r="W71" s="302" t="s">
        <v>864</v>
      </c>
      <c r="X71" s="1035" t="str">
        <f>IF(ISERROR(X70/N70*100),"",X70/N70*100)</f>
        <v/>
      </c>
      <c r="Y71" s="1036"/>
      <c r="Z71" s="302" t="s">
        <v>865</v>
      </c>
      <c r="AA71" s="1035" t="str">
        <f>IF(ISERROR(AA70/R70*100),"",AA70/R70*100)</f>
        <v/>
      </c>
      <c r="AB71" s="1036"/>
      <c r="AC71" s="302" t="s">
        <v>865</v>
      </c>
      <c r="AD71" s="1035" t="str">
        <f>IF(ISERROR(AD70/J70*100),"",AD70/J70*100)</f>
        <v/>
      </c>
      <c r="AE71" s="1036"/>
      <c r="AF71" s="302" t="s">
        <v>865</v>
      </c>
      <c r="AG71" s="1035" t="str">
        <f>IF(ISERROR(AG70/N70*100),"",AG70/N70*100)</f>
        <v/>
      </c>
      <c r="AH71" s="1036"/>
      <c r="AI71" s="302" t="s">
        <v>865</v>
      </c>
      <c r="AJ71" s="1035" t="str">
        <f>IF(ISERROR(AJ70/R70*100),"",AJ70/R70*100)</f>
        <v/>
      </c>
      <c r="AK71" s="1036"/>
      <c r="AL71" s="302" t="s">
        <v>865</v>
      </c>
      <c r="AM71" s="15"/>
      <c r="AN71" s="1008" t="s">
        <v>847</v>
      </c>
      <c r="AO71" s="1009"/>
      <c r="AP71" s="1009"/>
      <c r="AQ71" s="1009"/>
      <c r="AR71" s="1010"/>
      <c r="AS71" s="1008" t="s">
        <v>848</v>
      </c>
      <c r="AT71" s="1009"/>
      <c r="AU71" s="1009"/>
      <c r="AV71" s="1010"/>
      <c r="AW71" s="1014" t="s">
        <v>849</v>
      </c>
      <c r="AX71" s="1015"/>
      <c r="AY71" s="1015"/>
      <c r="AZ71" s="1015"/>
      <c r="BA71" s="1015"/>
      <c r="BB71" s="1015"/>
      <c r="BC71" s="1015"/>
      <c r="BD71" s="1015"/>
      <c r="BE71" s="1015"/>
      <c r="BF71" s="1015"/>
      <c r="BG71" s="1016"/>
      <c r="BH71" s="973" t="s">
        <v>692</v>
      </c>
      <c r="BI71" s="974"/>
      <c r="BJ71" s="974"/>
      <c r="BK71" s="974"/>
      <c r="BL71" s="974"/>
      <c r="BM71" s="974"/>
      <c r="BN71" s="974"/>
      <c r="BO71" s="974"/>
      <c r="BP71" s="975"/>
      <c r="BQ71" s="973" t="s">
        <v>693</v>
      </c>
      <c r="BR71" s="974"/>
      <c r="BS71" s="974"/>
      <c r="BT71" s="974"/>
      <c r="BU71" s="974"/>
      <c r="BV71" s="974"/>
      <c r="BW71" s="974"/>
      <c r="BX71" s="974"/>
      <c r="BY71" s="975"/>
      <c r="BZ71" s="15"/>
    </row>
    <row r="72" spans="1:78" ht="16.95" customHeight="1" thickBo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011"/>
      <c r="AO72" s="1012"/>
      <c r="AP72" s="1012"/>
      <c r="AQ72" s="1012"/>
      <c r="AR72" s="1013"/>
      <c r="AS72" s="1011"/>
      <c r="AT72" s="1012"/>
      <c r="AU72" s="1012"/>
      <c r="AV72" s="1013"/>
      <c r="AW72" s="976" t="s">
        <v>408</v>
      </c>
      <c r="AX72" s="977"/>
      <c r="AY72" s="977"/>
      <c r="AZ72" s="978"/>
      <c r="BA72" s="976" t="s">
        <v>409</v>
      </c>
      <c r="BB72" s="977"/>
      <c r="BC72" s="977"/>
      <c r="BD72" s="978"/>
      <c r="BE72" s="976" t="s">
        <v>694</v>
      </c>
      <c r="BF72" s="977"/>
      <c r="BG72" s="978"/>
      <c r="BH72" s="976" t="s">
        <v>408</v>
      </c>
      <c r="BI72" s="977"/>
      <c r="BJ72" s="978"/>
      <c r="BK72" s="976" t="s">
        <v>409</v>
      </c>
      <c r="BL72" s="977"/>
      <c r="BM72" s="978"/>
      <c r="BN72" s="976" t="s">
        <v>694</v>
      </c>
      <c r="BO72" s="977"/>
      <c r="BP72" s="978"/>
      <c r="BQ72" s="976" t="s">
        <v>408</v>
      </c>
      <c r="BR72" s="977"/>
      <c r="BS72" s="978"/>
      <c r="BT72" s="976" t="s">
        <v>409</v>
      </c>
      <c r="BU72" s="977"/>
      <c r="BV72" s="978"/>
      <c r="BW72" s="976" t="s">
        <v>694</v>
      </c>
      <c r="BX72" s="977"/>
      <c r="BY72" s="978"/>
      <c r="BZ72" s="15"/>
    </row>
    <row r="73" spans="1:78" ht="16.95" customHeight="1" thickTop="1" x14ac:dyDescent="0.2">
      <c r="A73" s="1008" t="s">
        <v>847</v>
      </c>
      <c r="B73" s="1009"/>
      <c r="C73" s="1009"/>
      <c r="D73" s="1009"/>
      <c r="E73" s="1010"/>
      <c r="F73" s="1008" t="s">
        <v>848</v>
      </c>
      <c r="G73" s="1009"/>
      <c r="H73" s="1009"/>
      <c r="I73" s="1010"/>
      <c r="J73" s="1014" t="s">
        <v>849</v>
      </c>
      <c r="K73" s="1015"/>
      <c r="L73" s="1015"/>
      <c r="M73" s="1015"/>
      <c r="N73" s="1015"/>
      <c r="O73" s="1015"/>
      <c r="P73" s="1015"/>
      <c r="Q73" s="1015"/>
      <c r="R73" s="1015"/>
      <c r="S73" s="1015"/>
      <c r="T73" s="1016"/>
      <c r="U73" s="973" t="s">
        <v>692</v>
      </c>
      <c r="V73" s="974"/>
      <c r="W73" s="974"/>
      <c r="X73" s="974"/>
      <c r="Y73" s="974"/>
      <c r="Z73" s="974"/>
      <c r="AA73" s="974"/>
      <c r="AB73" s="974"/>
      <c r="AC73" s="975"/>
      <c r="AD73" s="973" t="s">
        <v>693</v>
      </c>
      <c r="AE73" s="974"/>
      <c r="AF73" s="974"/>
      <c r="AG73" s="974"/>
      <c r="AH73" s="974"/>
      <c r="AI73" s="974"/>
      <c r="AJ73" s="974"/>
      <c r="AK73" s="974"/>
      <c r="AL73" s="975"/>
      <c r="AM73" s="15"/>
      <c r="AN73" s="993"/>
      <c r="AO73" s="994"/>
      <c r="AP73" s="994"/>
      <c r="AQ73" s="994"/>
      <c r="AR73" s="995"/>
      <c r="AS73" s="983" t="s">
        <v>850</v>
      </c>
      <c r="AT73" s="984"/>
      <c r="AU73" s="985" t="s">
        <v>852</v>
      </c>
      <c r="AV73" s="986"/>
      <c r="AW73" s="987"/>
      <c r="AX73" s="988"/>
      <c r="AY73" s="988"/>
      <c r="AZ73" s="294" t="s">
        <v>695</v>
      </c>
      <c r="BA73" s="987"/>
      <c r="BB73" s="988"/>
      <c r="BC73" s="988"/>
      <c r="BD73" s="294" t="s">
        <v>695</v>
      </c>
      <c r="BE73" s="989" t="str">
        <f>IF(SUM(AW73:BD73)=0,"",SUM(AW73:BD73))</f>
        <v/>
      </c>
      <c r="BF73" s="990"/>
      <c r="BG73" s="294" t="s">
        <v>695</v>
      </c>
      <c r="BH73" s="987"/>
      <c r="BI73" s="988"/>
      <c r="BJ73" s="294" t="s">
        <v>695</v>
      </c>
      <c r="BK73" s="987"/>
      <c r="BL73" s="988"/>
      <c r="BM73" s="294" t="s">
        <v>695</v>
      </c>
      <c r="BN73" s="989" t="str">
        <f>IF(SUM(BH73:BM73)=0,"",SUM(BH73:BM73))</f>
        <v/>
      </c>
      <c r="BO73" s="990"/>
      <c r="BP73" s="294" t="s">
        <v>695</v>
      </c>
      <c r="BQ73" s="987"/>
      <c r="BR73" s="988"/>
      <c r="BS73" s="294" t="s">
        <v>695</v>
      </c>
      <c r="BT73" s="987"/>
      <c r="BU73" s="988"/>
      <c r="BV73" s="294" t="s">
        <v>695</v>
      </c>
      <c r="BW73" s="989" t="str">
        <f>IF(SUM(BQ73:BV73)=0,"",SUM(BQ73:BV73))</f>
        <v/>
      </c>
      <c r="BX73" s="990"/>
      <c r="BY73" s="294" t="s">
        <v>695</v>
      </c>
      <c r="BZ73" s="15"/>
    </row>
    <row r="74" spans="1:78" ht="16.95" customHeight="1" thickBot="1" x14ac:dyDescent="0.25">
      <c r="A74" s="1011"/>
      <c r="B74" s="1012"/>
      <c r="C74" s="1012"/>
      <c r="D74" s="1012"/>
      <c r="E74" s="1013"/>
      <c r="F74" s="1011"/>
      <c r="G74" s="1012"/>
      <c r="H74" s="1012"/>
      <c r="I74" s="1013"/>
      <c r="J74" s="976" t="s">
        <v>408</v>
      </c>
      <c r="K74" s="977"/>
      <c r="L74" s="977"/>
      <c r="M74" s="978"/>
      <c r="N74" s="976" t="s">
        <v>409</v>
      </c>
      <c r="O74" s="977"/>
      <c r="P74" s="977"/>
      <c r="Q74" s="978"/>
      <c r="R74" s="976" t="s">
        <v>694</v>
      </c>
      <c r="S74" s="977"/>
      <c r="T74" s="978"/>
      <c r="U74" s="976" t="s">
        <v>408</v>
      </c>
      <c r="V74" s="977"/>
      <c r="W74" s="978"/>
      <c r="X74" s="976" t="s">
        <v>409</v>
      </c>
      <c r="Y74" s="977"/>
      <c r="Z74" s="978"/>
      <c r="AA74" s="976" t="s">
        <v>694</v>
      </c>
      <c r="AB74" s="977"/>
      <c r="AC74" s="978"/>
      <c r="AD74" s="976" t="s">
        <v>408</v>
      </c>
      <c r="AE74" s="977"/>
      <c r="AF74" s="978"/>
      <c r="AG74" s="976" t="s">
        <v>409</v>
      </c>
      <c r="AH74" s="977"/>
      <c r="AI74" s="978"/>
      <c r="AJ74" s="976" t="s">
        <v>694</v>
      </c>
      <c r="AK74" s="977"/>
      <c r="AL74" s="978"/>
      <c r="AM74" s="15"/>
      <c r="AN74" s="996"/>
      <c r="AO74" s="997"/>
      <c r="AP74" s="997"/>
      <c r="AQ74" s="997"/>
      <c r="AR74" s="998"/>
      <c r="AS74" s="1019" t="s">
        <v>853</v>
      </c>
      <c r="AT74" s="1020"/>
      <c r="AU74" s="1021" t="s">
        <v>855</v>
      </c>
      <c r="AV74" s="1022"/>
      <c r="AW74" s="979"/>
      <c r="AX74" s="980"/>
      <c r="AY74" s="980"/>
      <c r="AZ74" s="295" t="s">
        <v>695</v>
      </c>
      <c r="BA74" s="979"/>
      <c r="BB74" s="980"/>
      <c r="BC74" s="980"/>
      <c r="BD74" s="295" t="s">
        <v>695</v>
      </c>
      <c r="BE74" s="981" t="str">
        <f>IF(SUM(AW74:BD74)=0,"",SUM(AW74:BD74))</f>
        <v/>
      </c>
      <c r="BF74" s="982"/>
      <c r="BG74" s="295" t="s">
        <v>695</v>
      </c>
      <c r="BH74" s="979"/>
      <c r="BI74" s="980"/>
      <c r="BJ74" s="295" t="s">
        <v>695</v>
      </c>
      <c r="BK74" s="979"/>
      <c r="BL74" s="980"/>
      <c r="BM74" s="295" t="s">
        <v>695</v>
      </c>
      <c r="BN74" s="981" t="str">
        <f>IF(SUM(BH74:BM74)=0,"",SUM(BH74:BM74))</f>
        <v/>
      </c>
      <c r="BO74" s="982"/>
      <c r="BP74" s="295" t="s">
        <v>695</v>
      </c>
      <c r="BQ74" s="979"/>
      <c r="BR74" s="980"/>
      <c r="BS74" s="295" t="s">
        <v>695</v>
      </c>
      <c r="BT74" s="979"/>
      <c r="BU74" s="980"/>
      <c r="BV74" s="295" t="s">
        <v>695</v>
      </c>
      <c r="BW74" s="981" t="str">
        <f>IF(SUM(BQ74:BV74)=0,"",SUM(BQ74:BV74))</f>
        <v/>
      </c>
      <c r="BX74" s="982"/>
      <c r="BY74" s="295" t="s">
        <v>695</v>
      </c>
      <c r="BZ74" s="15"/>
    </row>
    <row r="75" spans="1:78" ht="16.95" customHeight="1" thickTop="1" thickBot="1" x14ac:dyDescent="0.25">
      <c r="A75" s="993"/>
      <c r="B75" s="994"/>
      <c r="C75" s="994"/>
      <c r="D75" s="994"/>
      <c r="E75" s="995"/>
      <c r="F75" s="983" t="s">
        <v>850</v>
      </c>
      <c r="G75" s="984"/>
      <c r="H75" s="985" t="s">
        <v>851</v>
      </c>
      <c r="I75" s="986"/>
      <c r="J75" s="987"/>
      <c r="K75" s="988"/>
      <c r="L75" s="988"/>
      <c r="M75" s="294" t="s">
        <v>695</v>
      </c>
      <c r="N75" s="987"/>
      <c r="O75" s="988"/>
      <c r="P75" s="988"/>
      <c r="Q75" s="294" t="s">
        <v>695</v>
      </c>
      <c r="R75" s="989" t="str">
        <f t="shared" ref="R75:R80" si="18">IF(SUM(J75:Q75)=0,"",SUM(J75:Q75))</f>
        <v/>
      </c>
      <c r="S75" s="990"/>
      <c r="T75" s="294" t="s">
        <v>695</v>
      </c>
      <c r="U75" s="987"/>
      <c r="V75" s="988"/>
      <c r="W75" s="294" t="s">
        <v>695</v>
      </c>
      <c r="X75" s="987"/>
      <c r="Y75" s="988"/>
      <c r="Z75" s="294" t="s">
        <v>695</v>
      </c>
      <c r="AA75" s="991" t="str">
        <f t="shared" ref="AA75:AA80" si="19">IF(SUM(U75:Z75)=0,"",SUM(U75:Z75))</f>
        <v/>
      </c>
      <c r="AB75" s="992"/>
      <c r="AC75" s="294" t="s">
        <v>695</v>
      </c>
      <c r="AD75" s="987"/>
      <c r="AE75" s="988"/>
      <c r="AF75" s="294" t="s">
        <v>695</v>
      </c>
      <c r="AG75" s="987"/>
      <c r="AH75" s="988"/>
      <c r="AI75" s="294" t="s">
        <v>695</v>
      </c>
      <c r="AJ75" s="989" t="str">
        <f t="shared" ref="AJ75:AJ80" si="20">IF(SUM(AD75:AI75)=0,"",SUM(AD75:AI75))</f>
        <v/>
      </c>
      <c r="AK75" s="990"/>
      <c r="AL75" s="294" t="s">
        <v>695</v>
      </c>
      <c r="AM75" s="15"/>
      <c r="AN75" s="996"/>
      <c r="AO75" s="997"/>
      <c r="AP75" s="997"/>
      <c r="AQ75" s="997"/>
      <c r="AR75" s="998"/>
      <c r="AS75" s="1023" t="s">
        <v>856</v>
      </c>
      <c r="AT75" s="1024"/>
      <c r="AU75" s="1025" t="s">
        <v>858</v>
      </c>
      <c r="AV75" s="1026"/>
      <c r="AW75" s="1002"/>
      <c r="AX75" s="1003"/>
      <c r="AY75" s="1003"/>
      <c r="AZ75" s="296" t="s">
        <v>695</v>
      </c>
      <c r="BA75" s="1002"/>
      <c r="BB75" s="1003"/>
      <c r="BC75" s="1003"/>
      <c r="BD75" s="296" t="s">
        <v>695</v>
      </c>
      <c r="BE75" s="1006" t="str">
        <f>IF(SUM(AW75:BD75)=0,"",SUM(AW75:BD75))</f>
        <v/>
      </c>
      <c r="BF75" s="1007"/>
      <c r="BG75" s="296" t="s">
        <v>695</v>
      </c>
      <c r="BH75" s="1002"/>
      <c r="BI75" s="1003"/>
      <c r="BJ75" s="296" t="s">
        <v>695</v>
      </c>
      <c r="BK75" s="1002"/>
      <c r="BL75" s="1003"/>
      <c r="BM75" s="296" t="s">
        <v>695</v>
      </c>
      <c r="BN75" s="1006" t="str">
        <f>IF(SUM(BH75:BM75)=0,"",SUM(BH75:BM75))</f>
        <v/>
      </c>
      <c r="BO75" s="1007"/>
      <c r="BP75" s="296" t="s">
        <v>695</v>
      </c>
      <c r="BQ75" s="1002"/>
      <c r="BR75" s="1003"/>
      <c r="BS75" s="296" t="s">
        <v>695</v>
      </c>
      <c r="BT75" s="1002"/>
      <c r="BU75" s="1003"/>
      <c r="BV75" s="296" t="s">
        <v>695</v>
      </c>
      <c r="BW75" s="1006" t="str">
        <f>IF(SUM(BQ75:BV75)=0,"",SUM(BQ75:BV75))</f>
        <v/>
      </c>
      <c r="BX75" s="1007"/>
      <c r="BY75" s="296" t="s">
        <v>695</v>
      </c>
      <c r="BZ75" s="15"/>
    </row>
    <row r="76" spans="1:78" ht="16.95" customHeight="1" x14ac:dyDescent="0.2">
      <c r="A76" s="996"/>
      <c r="B76" s="997"/>
      <c r="C76" s="997"/>
      <c r="D76" s="997"/>
      <c r="E76" s="998"/>
      <c r="F76" s="1019" t="s">
        <v>853</v>
      </c>
      <c r="G76" s="1020"/>
      <c r="H76" s="1021" t="s">
        <v>854</v>
      </c>
      <c r="I76" s="1022"/>
      <c r="J76" s="979"/>
      <c r="K76" s="980"/>
      <c r="L76" s="980"/>
      <c r="M76" s="295" t="s">
        <v>695</v>
      </c>
      <c r="N76" s="979"/>
      <c r="O76" s="980"/>
      <c r="P76" s="980"/>
      <c r="Q76" s="295" t="s">
        <v>695</v>
      </c>
      <c r="R76" s="981" t="str">
        <f t="shared" si="18"/>
        <v/>
      </c>
      <c r="S76" s="982"/>
      <c r="T76" s="295" t="s">
        <v>695</v>
      </c>
      <c r="U76" s="979"/>
      <c r="V76" s="980"/>
      <c r="W76" s="295" t="s">
        <v>695</v>
      </c>
      <c r="X76" s="979"/>
      <c r="Y76" s="980"/>
      <c r="Z76" s="295" t="s">
        <v>695</v>
      </c>
      <c r="AA76" s="1017" t="str">
        <f t="shared" si="19"/>
        <v/>
      </c>
      <c r="AB76" s="1018"/>
      <c r="AC76" s="295" t="s">
        <v>695</v>
      </c>
      <c r="AD76" s="979"/>
      <c r="AE76" s="980"/>
      <c r="AF76" s="295" t="s">
        <v>695</v>
      </c>
      <c r="AG76" s="979"/>
      <c r="AH76" s="980"/>
      <c r="AI76" s="295" t="s">
        <v>695</v>
      </c>
      <c r="AJ76" s="981" t="str">
        <f t="shared" si="20"/>
        <v/>
      </c>
      <c r="AK76" s="982"/>
      <c r="AL76" s="295" t="s">
        <v>695</v>
      </c>
      <c r="AM76" s="15"/>
      <c r="AN76" s="996"/>
      <c r="AO76" s="997"/>
      <c r="AP76" s="997"/>
      <c r="AQ76" s="997"/>
      <c r="AR76" s="998"/>
      <c r="AS76" s="1027" t="s">
        <v>628</v>
      </c>
      <c r="AT76" s="1028"/>
      <c r="AU76" s="297" t="s">
        <v>861</v>
      </c>
      <c r="AV76" s="298"/>
      <c r="AW76" s="1004" t="str">
        <f>IF(SUM(AW73:AY75)=0,"",SUM(AW73:AY75))</f>
        <v/>
      </c>
      <c r="AX76" s="1005"/>
      <c r="AY76" s="1005"/>
      <c r="AZ76" s="299" t="s">
        <v>695</v>
      </c>
      <c r="BA76" s="1004" t="str">
        <f>IF(SUM(BA73:BC75)=0,"",SUM(BA73:BC75))</f>
        <v/>
      </c>
      <c r="BB76" s="1005"/>
      <c r="BC76" s="1005"/>
      <c r="BD76" s="299" t="s">
        <v>695</v>
      </c>
      <c r="BE76" s="1004" t="str">
        <f>IF(SUM(BE73:BF75)=0,"",SUM(BE73:BF75))</f>
        <v/>
      </c>
      <c r="BF76" s="1005"/>
      <c r="BG76" s="299" t="s">
        <v>695</v>
      </c>
      <c r="BH76" s="1004" t="str">
        <f>IF(SUM(BH73:BI75)=0,"",SUM(BH73:BI75))</f>
        <v/>
      </c>
      <c r="BI76" s="1005"/>
      <c r="BJ76" s="299" t="s">
        <v>695</v>
      </c>
      <c r="BK76" s="1004" t="str">
        <f>IF(SUM(BK73:BL75)=0,"",SUM(BK73:BL75))</f>
        <v/>
      </c>
      <c r="BL76" s="1005"/>
      <c r="BM76" s="299" t="s">
        <v>695</v>
      </c>
      <c r="BN76" s="1004" t="str">
        <f>IF(SUM(BN73:BO75)=0,"",SUM(BN73:BO75))</f>
        <v/>
      </c>
      <c r="BO76" s="1005"/>
      <c r="BP76" s="299" t="s">
        <v>695</v>
      </c>
      <c r="BQ76" s="1004" t="str">
        <f>IF(SUM(BQ73:BR75)=0,"",SUM(BQ73:BR75))</f>
        <v/>
      </c>
      <c r="BR76" s="1005"/>
      <c r="BS76" s="299" t="s">
        <v>695</v>
      </c>
      <c r="BT76" s="1004" t="str">
        <f>IF(SUM(BT73:BU75)=0,"",SUM(BT73:BU75))</f>
        <v/>
      </c>
      <c r="BU76" s="1005"/>
      <c r="BV76" s="299" t="s">
        <v>695</v>
      </c>
      <c r="BW76" s="1004" t="str">
        <f>IF(SUM(BW73:BX75)=0,"",SUM(BW73:BX75))</f>
        <v/>
      </c>
      <c r="BX76" s="1005"/>
      <c r="BY76" s="299" t="s">
        <v>695</v>
      </c>
      <c r="BZ76" s="15"/>
    </row>
    <row r="77" spans="1:78" ht="16.95" customHeight="1" x14ac:dyDescent="0.2">
      <c r="A77" s="996"/>
      <c r="B77" s="997"/>
      <c r="C77" s="997"/>
      <c r="D77" s="997"/>
      <c r="E77" s="998"/>
      <c r="F77" s="1019" t="s">
        <v>856</v>
      </c>
      <c r="G77" s="1020"/>
      <c r="H77" s="1021" t="s">
        <v>857</v>
      </c>
      <c r="I77" s="1022"/>
      <c r="J77" s="979"/>
      <c r="K77" s="980"/>
      <c r="L77" s="980"/>
      <c r="M77" s="295" t="s">
        <v>695</v>
      </c>
      <c r="N77" s="979"/>
      <c r="O77" s="980"/>
      <c r="P77" s="980"/>
      <c r="Q77" s="295" t="s">
        <v>695</v>
      </c>
      <c r="R77" s="981" t="str">
        <f t="shared" si="18"/>
        <v/>
      </c>
      <c r="S77" s="982"/>
      <c r="T77" s="295" t="s">
        <v>695</v>
      </c>
      <c r="U77" s="979"/>
      <c r="V77" s="980"/>
      <c r="W77" s="295" t="s">
        <v>695</v>
      </c>
      <c r="X77" s="979"/>
      <c r="Y77" s="980"/>
      <c r="Z77" s="295" t="s">
        <v>695</v>
      </c>
      <c r="AA77" s="1017" t="str">
        <f t="shared" si="19"/>
        <v/>
      </c>
      <c r="AB77" s="1018"/>
      <c r="AC77" s="295" t="s">
        <v>695</v>
      </c>
      <c r="AD77" s="979"/>
      <c r="AE77" s="980"/>
      <c r="AF77" s="295" t="s">
        <v>695</v>
      </c>
      <c r="AG77" s="979"/>
      <c r="AH77" s="980"/>
      <c r="AI77" s="295" t="s">
        <v>695</v>
      </c>
      <c r="AJ77" s="981" t="str">
        <f t="shared" si="20"/>
        <v/>
      </c>
      <c r="AK77" s="982"/>
      <c r="AL77" s="295" t="s">
        <v>695</v>
      </c>
      <c r="AM77" s="15"/>
      <c r="AN77" s="999"/>
      <c r="AO77" s="1000"/>
      <c r="AP77" s="1000"/>
      <c r="AQ77" s="1000"/>
      <c r="AR77" s="1001"/>
      <c r="AS77" s="1029"/>
      <c r="AT77" s="1030"/>
      <c r="AU77" s="300" t="s">
        <v>697</v>
      </c>
      <c r="AV77" s="301"/>
      <c r="AW77" s="1037"/>
      <c r="AX77" s="1038"/>
      <c r="AY77" s="1038"/>
      <c r="AZ77" s="1039"/>
      <c r="BA77" s="1037"/>
      <c r="BB77" s="1038"/>
      <c r="BC77" s="1038"/>
      <c r="BD77" s="1039"/>
      <c r="BE77" s="1037"/>
      <c r="BF77" s="1038"/>
      <c r="BG77" s="1039"/>
      <c r="BH77" s="1035" t="str">
        <f>IF(ISERROR(BH76/AW76*100),"",BH76/AW76*100)</f>
        <v/>
      </c>
      <c r="BI77" s="1036"/>
      <c r="BJ77" s="302" t="s">
        <v>864</v>
      </c>
      <c r="BK77" s="1035" t="str">
        <f>IF(ISERROR(BK76/BA76*100),"",BK76/BA76*100)</f>
        <v/>
      </c>
      <c r="BL77" s="1036"/>
      <c r="BM77" s="302" t="s">
        <v>865</v>
      </c>
      <c r="BN77" s="1035" t="str">
        <f>IF(ISERROR(BN76/BE76*100),"",BN76/BE76*100)</f>
        <v/>
      </c>
      <c r="BO77" s="1036"/>
      <c r="BP77" s="302" t="s">
        <v>865</v>
      </c>
      <c r="BQ77" s="1035" t="str">
        <f>IF(ISERROR(BQ76/AW76*100),"",BQ76/AW76*100)</f>
        <v/>
      </c>
      <c r="BR77" s="1036"/>
      <c r="BS77" s="302" t="s">
        <v>865</v>
      </c>
      <c r="BT77" s="1035" t="str">
        <f>IF(ISERROR(BT76/BA76*100),"",BT76/BA76*100)</f>
        <v/>
      </c>
      <c r="BU77" s="1036"/>
      <c r="BV77" s="302" t="s">
        <v>865</v>
      </c>
      <c r="BW77" s="1035" t="str">
        <f>IF(ISERROR(BW76/BE76*100),"",BW76/BE76*100)</f>
        <v/>
      </c>
      <c r="BX77" s="1036"/>
      <c r="BY77" s="302" t="s">
        <v>865</v>
      </c>
      <c r="BZ77" s="15"/>
    </row>
    <row r="78" spans="1:78" ht="16.95" customHeight="1" x14ac:dyDescent="0.2">
      <c r="A78" s="996"/>
      <c r="B78" s="997"/>
      <c r="C78" s="997"/>
      <c r="D78" s="997"/>
      <c r="E78" s="998"/>
      <c r="F78" s="1019" t="s">
        <v>859</v>
      </c>
      <c r="G78" s="1020"/>
      <c r="H78" s="1021" t="s">
        <v>860</v>
      </c>
      <c r="I78" s="1022"/>
      <c r="J78" s="979"/>
      <c r="K78" s="980"/>
      <c r="L78" s="980"/>
      <c r="M78" s="295" t="s">
        <v>695</v>
      </c>
      <c r="N78" s="979"/>
      <c r="O78" s="980"/>
      <c r="P78" s="980"/>
      <c r="Q78" s="295" t="s">
        <v>695</v>
      </c>
      <c r="R78" s="981" t="str">
        <f t="shared" si="18"/>
        <v/>
      </c>
      <c r="S78" s="982"/>
      <c r="T78" s="295" t="s">
        <v>695</v>
      </c>
      <c r="U78" s="979"/>
      <c r="V78" s="980"/>
      <c r="W78" s="295" t="s">
        <v>695</v>
      </c>
      <c r="X78" s="979"/>
      <c r="Y78" s="980"/>
      <c r="Z78" s="295" t="s">
        <v>695</v>
      </c>
      <c r="AA78" s="1017" t="str">
        <f t="shared" si="19"/>
        <v/>
      </c>
      <c r="AB78" s="1018"/>
      <c r="AC78" s="295" t="s">
        <v>695</v>
      </c>
      <c r="AD78" s="979"/>
      <c r="AE78" s="980"/>
      <c r="AF78" s="295" t="s">
        <v>695</v>
      </c>
      <c r="AG78" s="979"/>
      <c r="AH78" s="980"/>
      <c r="AI78" s="295" t="s">
        <v>695</v>
      </c>
      <c r="AJ78" s="981" t="str">
        <f t="shared" si="20"/>
        <v/>
      </c>
      <c r="AK78" s="982"/>
      <c r="AL78" s="295" t="s">
        <v>695</v>
      </c>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row>
    <row r="79" spans="1:78" ht="16.95" customHeight="1" x14ac:dyDescent="0.2">
      <c r="A79" s="996"/>
      <c r="B79" s="997"/>
      <c r="C79" s="997"/>
      <c r="D79" s="997"/>
      <c r="E79" s="998"/>
      <c r="F79" s="1019" t="s">
        <v>862</v>
      </c>
      <c r="G79" s="1020"/>
      <c r="H79" s="1021" t="s">
        <v>863</v>
      </c>
      <c r="I79" s="1022"/>
      <c r="J79" s="979"/>
      <c r="K79" s="980"/>
      <c r="L79" s="980"/>
      <c r="M79" s="295" t="s">
        <v>695</v>
      </c>
      <c r="N79" s="979"/>
      <c r="O79" s="980"/>
      <c r="P79" s="980"/>
      <c r="Q79" s="295" t="s">
        <v>695</v>
      </c>
      <c r="R79" s="981" t="str">
        <f t="shared" si="18"/>
        <v/>
      </c>
      <c r="S79" s="982"/>
      <c r="T79" s="295" t="s">
        <v>695</v>
      </c>
      <c r="U79" s="979"/>
      <c r="V79" s="980"/>
      <c r="W79" s="295" t="s">
        <v>695</v>
      </c>
      <c r="X79" s="979"/>
      <c r="Y79" s="980"/>
      <c r="Z79" s="295" t="s">
        <v>695</v>
      </c>
      <c r="AA79" s="1017" t="str">
        <f t="shared" si="19"/>
        <v/>
      </c>
      <c r="AB79" s="1018"/>
      <c r="AC79" s="295" t="s">
        <v>695</v>
      </c>
      <c r="AD79" s="979"/>
      <c r="AE79" s="980"/>
      <c r="AF79" s="295" t="s">
        <v>695</v>
      </c>
      <c r="AG79" s="979"/>
      <c r="AH79" s="980"/>
      <c r="AI79" s="295" t="s">
        <v>695</v>
      </c>
      <c r="AJ79" s="981" t="str">
        <f t="shared" si="20"/>
        <v/>
      </c>
      <c r="AK79" s="982"/>
      <c r="AL79" s="295" t="s">
        <v>695</v>
      </c>
      <c r="AM79" s="15"/>
      <c r="AN79" s="1008" t="s">
        <v>847</v>
      </c>
      <c r="AO79" s="1009"/>
      <c r="AP79" s="1009"/>
      <c r="AQ79" s="1009"/>
      <c r="AR79" s="1010"/>
      <c r="AS79" s="1008" t="s">
        <v>848</v>
      </c>
      <c r="AT79" s="1009"/>
      <c r="AU79" s="1009"/>
      <c r="AV79" s="1010"/>
      <c r="AW79" s="1014" t="s">
        <v>849</v>
      </c>
      <c r="AX79" s="1015"/>
      <c r="AY79" s="1015"/>
      <c r="AZ79" s="1015"/>
      <c r="BA79" s="1015"/>
      <c r="BB79" s="1015"/>
      <c r="BC79" s="1015"/>
      <c r="BD79" s="1015"/>
      <c r="BE79" s="1015"/>
      <c r="BF79" s="1015"/>
      <c r="BG79" s="1016"/>
      <c r="BH79" s="973" t="s">
        <v>692</v>
      </c>
      <c r="BI79" s="974"/>
      <c r="BJ79" s="974"/>
      <c r="BK79" s="974"/>
      <c r="BL79" s="974"/>
      <c r="BM79" s="974"/>
      <c r="BN79" s="974"/>
      <c r="BO79" s="974"/>
      <c r="BP79" s="975"/>
      <c r="BQ79" s="973" t="s">
        <v>693</v>
      </c>
      <c r="BR79" s="974"/>
      <c r="BS79" s="974"/>
      <c r="BT79" s="974"/>
      <c r="BU79" s="974"/>
      <c r="BV79" s="974"/>
      <c r="BW79" s="974"/>
      <c r="BX79" s="974"/>
      <c r="BY79" s="975"/>
      <c r="BZ79" s="15"/>
    </row>
    <row r="80" spans="1:78" ht="16.95" customHeight="1" thickBot="1" x14ac:dyDescent="0.25">
      <c r="A80" s="996"/>
      <c r="B80" s="997"/>
      <c r="C80" s="997"/>
      <c r="D80" s="997"/>
      <c r="E80" s="998"/>
      <c r="F80" s="1023" t="s">
        <v>866</v>
      </c>
      <c r="G80" s="1024"/>
      <c r="H80" s="1025" t="s">
        <v>867</v>
      </c>
      <c r="I80" s="1026"/>
      <c r="J80" s="1002"/>
      <c r="K80" s="1003"/>
      <c r="L80" s="1003"/>
      <c r="M80" s="296" t="s">
        <v>695</v>
      </c>
      <c r="N80" s="1002"/>
      <c r="O80" s="1003"/>
      <c r="P80" s="1003"/>
      <c r="Q80" s="296" t="s">
        <v>695</v>
      </c>
      <c r="R80" s="1006" t="str">
        <f t="shared" si="18"/>
        <v/>
      </c>
      <c r="S80" s="1007"/>
      <c r="T80" s="296" t="s">
        <v>695</v>
      </c>
      <c r="U80" s="1002"/>
      <c r="V80" s="1003"/>
      <c r="W80" s="296" t="s">
        <v>695</v>
      </c>
      <c r="X80" s="1002"/>
      <c r="Y80" s="1003"/>
      <c r="Z80" s="296" t="s">
        <v>695</v>
      </c>
      <c r="AA80" s="1040" t="str">
        <f t="shared" si="19"/>
        <v/>
      </c>
      <c r="AB80" s="1041"/>
      <c r="AC80" s="296" t="s">
        <v>695</v>
      </c>
      <c r="AD80" s="1002"/>
      <c r="AE80" s="1003"/>
      <c r="AF80" s="296" t="s">
        <v>695</v>
      </c>
      <c r="AG80" s="1002"/>
      <c r="AH80" s="1003"/>
      <c r="AI80" s="296" t="s">
        <v>695</v>
      </c>
      <c r="AJ80" s="1006" t="str">
        <f t="shared" si="20"/>
        <v/>
      </c>
      <c r="AK80" s="1007"/>
      <c r="AL80" s="296" t="s">
        <v>695</v>
      </c>
      <c r="AM80" s="15"/>
      <c r="AN80" s="1011"/>
      <c r="AO80" s="1012"/>
      <c r="AP80" s="1012"/>
      <c r="AQ80" s="1012"/>
      <c r="AR80" s="1013"/>
      <c r="AS80" s="1011"/>
      <c r="AT80" s="1012"/>
      <c r="AU80" s="1012"/>
      <c r="AV80" s="1013"/>
      <c r="AW80" s="976" t="s">
        <v>408</v>
      </c>
      <c r="AX80" s="977"/>
      <c r="AY80" s="977"/>
      <c r="AZ80" s="978"/>
      <c r="BA80" s="976" t="s">
        <v>409</v>
      </c>
      <c r="BB80" s="977"/>
      <c r="BC80" s="977"/>
      <c r="BD80" s="978"/>
      <c r="BE80" s="976" t="s">
        <v>694</v>
      </c>
      <c r="BF80" s="977"/>
      <c r="BG80" s="978"/>
      <c r="BH80" s="976" t="s">
        <v>408</v>
      </c>
      <c r="BI80" s="977"/>
      <c r="BJ80" s="978"/>
      <c r="BK80" s="976" t="s">
        <v>409</v>
      </c>
      <c r="BL80" s="977"/>
      <c r="BM80" s="978"/>
      <c r="BN80" s="976" t="s">
        <v>694</v>
      </c>
      <c r="BO80" s="977"/>
      <c r="BP80" s="978"/>
      <c r="BQ80" s="976" t="s">
        <v>408</v>
      </c>
      <c r="BR80" s="977"/>
      <c r="BS80" s="978"/>
      <c r="BT80" s="976" t="s">
        <v>409</v>
      </c>
      <c r="BU80" s="977"/>
      <c r="BV80" s="978"/>
      <c r="BW80" s="976" t="s">
        <v>694</v>
      </c>
      <c r="BX80" s="977"/>
      <c r="BY80" s="978"/>
      <c r="BZ80" s="15"/>
    </row>
    <row r="81" spans="1:78" ht="16.95" customHeight="1" thickTop="1" x14ac:dyDescent="0.2">
      <c r="A81" s="996"/>
      <c r="B81" s="997"/>
      <c r="C81" s="997"/>
      <c r="D81" s="997"/>
      <c r="E81" s="998"/>
      <c r="F81" s="1031" t="s">
        <v>628</v>
      </c>
      <c r="G81" s="1032"/>
      <c r="H81" s="303" t="s">
        <v>869</v>
      </c>
      <c r="I81" s="304"/>
      <c r="J81" s="1004" t="str">
        <f>IF(SUM(J75:L80)=0,"",SUM(J75:L80))</f>
        <v/>
      </c>
      <c r="K81" s="1005"/>
      <c r="L81" s="1005"/>
      <c r="M81" s="299" t="s">
        <v>695</v>
      </c>
      <c r="N81" s="1004" t="str">
        <f>IF(SUM(N75:P80)=0,"",SUM(N75:P80))</f>
        <v/>
      </c>
      <c r="O81" s="1005"/>
      <c r="P81" s="1005"/>
      <c r="Q81" s="299" t="s">
        <v>695</v>
      </c>
      <c r="R81" s="1004" t="str">
        <f>IF(SUM(R75:S80)=0,"",SUM(R75:S80))</f>
        <v/>
      </c>
      <c r="S81" s="1005"/>
      <c r="T81" s="299" t="s">
        <v>695</v>
      </c>
      <c r="U81" s="1004" t="str">
        <f>IF(SUM(U75:V80)=0,"",SUM(U75:V80))</f>
        <v/>
      </c>
      <c r="V81" s="1005"/>
      <c r="W81" s="299" t="s">
        <v>695</v>
      </c>
      <c r="X81" s="1004" t="str">
        <f>IF(SUM(X75:Y80)=0,"",SUM(X75:Y80))</f>
        <v/>
      </c>
      <c r="Y81" s="1005"/>
      <c r="Z81" s="299" t="s">
        <v>695</v>
      </c>
      <c r="AA81" s="1004" t="str">
        <f>IF(SUM(AA75:AB80)=0,"",SUM(AA75:AB80))</f>
        <v/>
      </c>
      <c r="AB81" s="1005"/>
      <c r="AC81" s="299" t="s">
        <v>695</v>
      </c>
      <c r="AD81" s="1004" t="str">
        <f>IF(SUM(AD75:AE80)=0,"",SUM(AD75:AE80))</f>
        <v/>
      </c>
      <c r="AE81" s="1005"/>
      <c r="AF81" s="299" t="s">
        <v>695</v>
      </c>
      <c r="AG81" s="1004" t="str">
        <f>IF(SUM(AG75:AH80)=0,"",SUM(AG75:AH80))</f>
        <v/>
      </c>
      <c r="AH81" s="1005"/>
      <c r="AI81" s="299" t="s">
        <v>695</v>
      </c>
      <c r="AJ81" s="1004" t="str">
        <f>IF(SUM(AJ75:AK80)=0,"",SUM(AJ75:AK80))</f>
        <v/>
      </c>
      <c r="AK81" s="1005"/>
      <c r="AL81" s="299" t="s">
        <v>695</v>
      </c>
      <c r="AM81" s="15"/>
      <c r="AN81" s="993"/>
      <c r="AO81" s="994"/>
      <c r="AP81" s="994"/>
      <c r="AQ81" s="994"/>
      <c r="AR81" s="995"/>
      <c r="AS81" s="983" t="s">
        <v>850</v>
      </c>
      <c r="AT81" s="984"/>
      <c r="AU81" s="985" t="s">
        <v>852</v>
      </c>
      <c r="AV81" s="986"/>
      <c r="AW81" s="987"/>
      <c r="AX81" s="988"/>
      <c r="AY81" s="988"/>
      <c r="AZ81" s="294" t="s">
        <v>695</v>
      </c>
      <c r="BA81" s="987"/>
      <c r="BB81" s="988"/>
      <c r="BC81" s="988"/>
      <c r="BD81" s="294" t="s">
        <v>695</v>
      </c>
      <c r="BE81" s="989" t="str">
        <f>IF(SUM(AW81:BD81)=0,"",SUM(AW81:BD81))</f>
        <v/>
      </c>
      <c r="BF81" s="990"/>
      <c r="BG81" s="294" t="s">
        <v>695</v>
      </c>
      <c r="BH81" s="987"/>
      <c r="BI81" s="988"/>
      <c r="BJ81" s="294" t="s">
        <v>695</v>
      </c>
      <c r="BK81" s="987"/>
      <c r="BL81" s="988"/>
      <c r="BM81" s="294" t="s">
        <v>695</v>
      </c>
      <c r="BN81" s="989" t="str">
        <f>IF(SUM(BH81:BM81)=0,"",SUM(BH81:BM81))</f>
        <v/>
      </c>
      <c r="BO81" s="990"/>
      <c r="BP81" s="294" t="s">
        <v>695</v>
      </c>
      <c r="BQ81" s="987"/>
      <c r="BR81" s="988"/>
      <c r="BS81" s="294" t="s">
        <v>695</v>
      </c>
      <c r="BT81" s="987"/>
      <c r="BU81" s="988"/>
      <c r="BV81" s="294" t="s">
        <v>695</v>
      </c>
      <c r="BW81" s="989" t="str">
        <f>IF(SUM(BQ81:BV81)=0,"",SUM(BQ81:BV81))</f>
        <v/>
      </c>
      <c r="BX81" s="990"/>
      <c r="BY81" s="294" t="s">
        <v>695</v>
      </c>
      <c r="BZ81" s="15"/>
    </row>
    <row r="82" spans="1:78" ht="16.95" customHeight="1" x14ac:dyDescent="0.2">
      <c r="A82" s="999"/>
      <c r="B82" s="1000"/>
      <c r="C82" s="1000"/>
      <c r="D82" s="1000"/>
      <c r="E82" s="1001"/>
      <c r="F82" s="1033"/>
      <c r="G82" s="1034"/>
      <c r="H82" s="300" t="s">
        <v>697</v>
      </c>
      <c r="I82" s="301"/>
      <c r="J82" s="1037"/>
      <c r="K82" s="1038"/>
      <c r="L82" s="1038"/>
      <c r="M82" s="1039"/>
      <c r="N82" s="1037"/>
      <c r="O82" s="1038"/>
      <c r="P82" s="1038"/>
      <c r="Q82" s="1039"/>
      <c r="R82" s="1037"/>
      <c r="S82" s="1038"/>
      <c r="T82" s="1039"/>
      <c r="U82" s="1035" t="str">
        <f>IF(ISERROR(U81/J81*100),"",U81/J81*100)</f>
        <v/>
      </c>
      <c r="V82" s="1036"/>
      <c r="W82" s="302" t="s">
        <v>864</v>
      </c>
      <c r="X82" s="1035" t="str">
        <f>IF(ISERROR(X81/N81*100),"",X81/N81*100)</f>
        <v/>
      </c>
      <c r="Y82" s="1036"/>
      <c r="Z82" s="302" t="s">
        <v>865</v>
      </c>
      <c r="AA82" s="1035" t="str">
        <f>IF(ISERROR(AA81/R81*100),"",AA81/R81*100)</f>
        <v/>
      </c>
      <c r="AB82" s="1036"/>
      <c r="AC82" s="302" t="s">
        <v>865</v>
      </c>
      <c r="AD82" s="1035" t="str">
        <f>IF(ISERROR(AD81/J81*100),"",AD81/J81*100)</f>
        <v/>
      </c>
      <c r="AE82" s="1036"/>
      <c r="AF82" s="302" t="s">
        <v>865</v>
      </c>
      <c r="AG82" s="1035" t="str">
        <f>IF(ISERROR(AG81/N81*100),"",AG81/N81*100)</f>
        <v/>
      </c>
      <c r="AH82" s="1036"/>
      <c r="AI82" s="302" t="s">
        <v>865</v>
      </c>
      <c r="AJ82" s="1035" t="str">
        <f>IF(ISERROR(AJ81/R81*100),"",AJ81/R81*100)</f>
        <v/>
      </c>
      <c r="AK82" s="1036"/>
      <c r="AL82" s="302" t="s">
        <v>865</v>
      </c>
      <c r="AM82" s="15"/>
      <c r="AN82" s="996"/>
      <c r="AO82" s="997"/>
      <c r="AP82" s="997"/>
      <c r="AQ82" s="997"/>
      <c r="AR82" s="998"/>
      <c r="AS82" s="1019" t="s">
        <v>853</v>
      </c>
      <c r="AT82" s="1020"/>
      <c r="AU82" s="1021" t="s">
        <v>855</v>
      </c>
      <c r="AV82" s="1022"/>
      <c r="AW82" s="979"/>
      <c r="AX82" s="980"/>
      <c r="AY82" s="980"/>
      <c r="AZ82" s="295" t="s">
        <v>695</v>
      </c>
      <c r="BA82" s="979"/>
      <c r="BB82" s="980"/>
      <c r="BC82" s="980"/>
      <c r="BD82" s="295" t="s">
        <v>695</v>
      </c>
      <c r="BE82" s="981" t="str">
        <f>IF(SUM(AW82:BD82)=0,"",SUM(AW82:BD82))</f>
        <v/>
      </c>
      <c r="BF82" s="982"/>
      <c r="BG82" s="295" t="s">
        <v>695</v>
      </c>
      <c r="BH82" s="979"/>
      <c r="BI82" s="980"/>
      <c r="BJ82" s="295" t="s">
        <v>695</v>
      </c>
      <c r="BK82" s="979"/>
      <c r="BL82" s="980"/>
      <c r="BM82" s="295" t="s">
        <v>695</v>
      </c>
      <c r="BN82" s="981" t="str">
        <f>IF(SUM(BH82:BM82)=0,"",SUM(BH82:BM82))</f>
        <v/>
      </c>
      <c r="BO82" s="982"/>
      <c r="BP82" s="295" t="s">
        <v>695</v>
      </c>
      <c r="BQ82" s="979"/>
      <c r="BR82" s="980"/>
      <c r="BS82" s="295" t="s">
        <v>695</v>
      </c>
      <c r="BT82" s="979"/>
      <c r="BU82" s="980"/>
      <c r="BV82" s="295" t="s">
        <v>695</v>
      </c>
      <c r="BW82" s="981" t="str">
        <f>IF(SUM(BQ82:BV82)=0,"",SUM(BQ82:BV82))</f>
        <v/>
      </c>
      <c r="BX82" s="982"/>
      <c r="BY82" s="295" t="s">
        <v>695</v>
      </c>
      <c r="BZ82" s="15"/>
    </row>
    <row r="83" spans="1:78" ht="16.95" customHeight="1" thickBot="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996"/>
      <c r="AO83" s="997"/>
      <c r="AP83" s="997"/>
      <c r="AQ83" s="997"/>
      <c r="AR83" s="998"/>
      <c r="AS83" s="1023" t="s">
        <v>856</v>
      </c>
      <c r="AT83" s="1024"/>
      <c r="AU83" s="1025" t="s">
        <v>858</v>
      </c>
      <c r="AV83" s="1026"/>
      <c r="AW83" s="1002"/>
      <c r="AX83" s="1003"/>
      <c r="AY83" s="1003"/>
      <c r="AZ83" s="296" t="s">
        <v>695</v>
      </c>
      <c r="BA83" s="1002"/>
      <c r="BB83" s="1003"/>
      <c r="BC83" s="1003"/>
      <c r="BD83" s="296" t="s">
        <v>695</v>
      </c>
      <c r="BE83" s="1006" t="str">
        <f>IF(SUM(AW83:BD83)=0,"",SUM(AW83:BD83))</f>
        <v/>
      </c>
      <c r="BF83" s="1007"/>
      <c r="BG83" s="296" t="s">
        <v>695</v>
      </c>
      <c r="BH83" s="1002"/>
      <c r="BI83" s="1003"/>
      <c r="BJ83" s="296" t="s">
        <v>695</v>
      </c>
      <c r="BK83" s="1002"/>
      <c r="BL83" s="1003"/>
      <c r="BM83" s="296" t="s">
        <v>695</v>
      </c>
      <c r="BN83" s="1006" t="str">
        <f>IF(SUM(BH83:BM83)=0,"",SUM(BH83:BM83))</f>
        <v/>
      </c>
      <c r="BO83" s="1007"/>
      <c r="BP83" s="296" t="s">
        <v>695</v>
      </c>
      <c r="BQ83" s="1002"/>
      <c r="BR83" s="1003"/>
      <c r="BS83" s="296" t="s">
        <v>695</v>
      </c>
      <c r="BT83" s="1002"/>
      <c r="BU83" s="1003"/>
      <c r="BV83" s="296" t="s">
        <v>695</v>
      </c>
      <c r="BW83" s="1006" t="str">
        <f>IF(SUM(BQ83:BV83)=0,"",SUM(BQ83:BV83))</f>
        <v/>
      </c>
      <c r="BX83" s="1007"/>
      <c r="BY83" s="296" t="s">
        <v>695</v>
      </c>
      <c r="BZ83" s="15"/>
    </row>
    <row r="84" spans="1:78" ht="16.95" customHeight="1" x14ac:dyDescent="0.2">
      <c r="A84" s="1008" t="s">
        <v>847</v>
      </c>
      <c r="B84" s="1009"/>
      <c r="C84" s="1009"/>
      <c r="D84" s="1009"/>
      <c r="E84" s="1010"/>
      <c r="F84" s="1008" t="s">
        <v>848</v>
      </c>
      <c r="G84" s="1009"/>
      <c r="H84" s="1009"/>
      <c r="I84" s="1010"/>
      <c r="J84" s="1014" t="s">
        <v>849</v>
      </c>
      <c r="K84" s="1015"/>
      <c r="L84" s="1015"/>
      <c r="M84" s="1015"/>
      <c r="N84" s="1015"/>
      <c r="O84" s="1015"/>
      <c r="P84" s="1015"/>
      <c r="Q84" s="1015"/>
      <c r="R84" s="1015"/>
      <c r="S84" s="1015"/>
      <c r="T84" s="1016"/>
      <c r="U84" s="973" t="s">
        <v>692</v>
      </c>
      <c r="V84" s="974"/>
      <c r="W84" s="974"/>
      <c r="X84" s="974"/>
      <c r="Y84" s="974"/>
      <c r="Z84" s="974"/>
      <c r="AA84" s="974"/>
      <c r="AB84" s="974"/>
      <c r="AC84" s="975"/>
      <c r="AD84" s="973" t="s">
        <v>693</v>
      </c>
      <c r="AE84" s="974"/>
      <c r="AF84" s="974"/>
      <c r="AG84" s="974"/>
      <c r="AH84" s="974"/>
      <c r="AI84" s="974"/>
      <c r="AJ84" s="974"/>
      <c r="AK84" s="974"/>
      <c r="AL84" s="975"/>
      <c r="AM84" s="15"/>
      <c r="AN84" s="996"/>
      <c r="AO84" s="997"/>
      <c r="AP84" s="997"/>
      <c r="AQ84" s="997"/>
      <c r="AR84" s="998"/>
      <c r="AS84" s="1027" t="s">
        <v>628</v>
      </c>
      <c r="AT84" s="1028"/>
      <c r="AU84" s="297" t="s">
        <v>861</v>
      </c>
      <c r="AV84" s="298"/>
      <c r="AW84" s="1004" t="str">
        <f>IF(SUM(AW81:AY83)=0,"",SUM(AW81:AY83))</f>
        <v/>
      </c>
      <c r="AX84" s="1005"/>
      <c r="AY84" s="1005"/>
      <c r="AZ84" s="299" t="s">
        <v>695</v>
      </c>
      <c r="BA84" s="1004" t="str">
        <f>IF(SUM(BA81:BC83)=0,"",SUM(BA81:BC83))</f>
        <v/>
      </c>
      <c r="BB84" s="1005"/>
      <c r="BC84" s="1005"/>
      <c r="BD84" s="299" t="s">
        <v>695</v>
      </c>
      <c r="BE84" s="1004" t="str">
        <f>IF(SUM(BE81:BF83)=0,"",SUM(BE81:BF83))</f>
        <v/>
      </c>
      <c r="BF84" s="1005"/>
      <c r="BG84" s="299" t="s">
        <v>695</v>
      </c>
      <c r="BH84" s="1004" t="str">
        <f>IF(SUM(BH81:BI83)=0,"",SUM(BH81:BI83))</f>
        <v/>
      </c>
      <c r="BI84" s="1005"/>
      <c r="BJ84" s="299" t="s">
        <v>695</v>
      </c>
      <c r="BK84" s="1004" t="str">
        <f>IF(SUM(BK81:BL83)=0,"",SUM(BK81:BL83))</f>
        <v/>
      </c>
      <c r="BL84" s="1005"/>
      <c r="BM84" s="299" t="s">
        <v>695</v>
      </c>
      <c r="BN84" s="1004" t="str">
        <f>IF(SUM(BN81:BO83)=0,"",SUM(BN81:BO83))</f>
        <v/>
      </c>
      <c r="BO84" s="1005"/>
      <c r="BP84" s="299" t="s">
        <v>695</v>
      </c>
      <c r="BQ84" s="1004" t="str">
        <f>IF(SUM(BQ81:BR83)=0,"",SUM(BQ81:BR83))</f>
        <v/>
      </c>
      <c r="BR84" s="1005"/>
      <c r="BS84" s="299" t="s">
        <v>695</v>
      </c>
      <c r="BT84" s="1004" t="str">
        <f>IF(SUM(BT81:BU83)=0,"",SUM(BT81:BU83))</f>
        <v/>
      </c>
      <c r="BU84" s="1005"/>
      <c r="BV84" s="299" t="s">
        <v>695</v>
      </c>
      <c r="BW84" s="1004" t="str">
        <f>IF(SUM(BW81:BX83)=0,"",SUM(BW81:BX83))</f>
        <v/>
      </c>
      <c r="BX84" s="1005"/>
      <c r="BY84" s="299" t="s">
        <v>695</v>
      </c>
      <c r="BZ84" s="15"/>
    </row>
    <row r="85" spans="1:78" ht="16.95" customHeight="1" thickBot="1" x14ac:dyDescent="0.25">
      <c r="A85" s="1011"/>
      <c r="B85" s="1012"/>
      <c r="C85" s="1012"/>
      <c r="D85" s="1012"/>
      <c r="E85" s="1013"/>
      <c r="F85" s="1011"/>
      <c r="G85" s="1012"/>
      <c r="H85" s="1012"/>
      <c r="I85" s="1013"/>
      <c r="J85" s="976" t="s">
        <v>408</v>
      </c>
      <c r="K85" s="977"/>
      <c r="L85" s="977"/>
      <c r="M85" s="978"/>
      <c r="N85" s="976" t="s">
        <v>409</v>
      </c>
      <c r="O85" s="977"/>
      <c r="P85" s="977"/>
      <c r="Q85" s="978"/>
      <c r="R85" s="976" t="s">
        <v>694</v>
      </c>
      <c r="S85" s="977"/>
      <c r="T85" s="978"/>
      <c r="U85" s="976" t="s">
        <v>408</v>
      </c>
      <c r="V85" s="977"/>
      <c r="W85" s="978"/>
      <c r="X85" s="976" t="s">
        <v>409</v>
      </c>
      <c r="Y85" s="977"/>
      <c r="Z85" s="978"/>
      <c r="AA85" s="976" t="s">
        <v>694</v>
      </c>
      <c r="AB85" s="977"/>
      <c r="AC85" s="978"/>
      <c r="AD85" s="976" t="s">
        <v>408</v>
      </c>
      <c r="AE85" s="977"/>
      <c r="AF85" s="978"/>
      <c r="AG85" s="976" t="s">
        <v>409</v>
      </c>
      <c r="AH85" s="977"/>
      <c r="AI85" s="978"/>
      <c r="AJ85" s="976" t="s">
        <v>694</v>
      </c>
      <c r="AK85" s="977"/>
      <c r="AL85" s="978"/>
      <c r="AM85" s="15"/>
      <c r="AN85" s="999"/>
      <c r="AO85" s="1000"/>
      <c r="AP85" s="1000"/>
      <c r="AQ85" s="1000"/>
      <c r="AR85" s="1001"/>
      <c r="AS85" s="1029"/>
      <c r="AT85" s="1030"/>
      <c r="AU85" s="300" t="s">
        <v>697</v>
      </c>
      <c r="AV85" s="301"/>
      <c r="AW85" s="1037"/>
      <c r="AX85" s="1038"/>
      <c r="AY85" s="1038"/>
      <c r="AZ85" s="1039"/>
      <c r="BA85" s="1037"/>
      <c r="BB85" s="1038"/>
      <c r="BC85" s="1038"/>
      <c r="BD85" s="1039"/>
      <c r="BE85" s="1037"/>
      <c r="BF85" s="1038"/>
      <c r="BG85" s="1039"/>
      <c r="BH85" s="1035" t="str">
        <f>IF(ISERROR(BH84/AW84*100),"",BH84/AW84*100)</f>
        <v/>
      </c>
      <c r="BI85" s="1036"/>
      <c r="BJ85" s="302" t="s">
        <v>870</v>
      </c>
      <c r="BK85" s="1035" t="str">
        <f>IF(ISERROR(BK84/BA84*100),"",BK84/BA84*100)</f>
        <v/>
      </c>
      <c r="BL85" s="1036"/>
      <c r="BM85" s="302" t="s">
        <v>865</v>
      </c>
      <c r="BN85" s="1035" t="str">
        <f>IF(ISERROR(BN84/BE84*100),"",BN84/BE84*100)</f>
        <v/>
      </c>
      <c r="BO85" s="1036"/>
      <c r="BP85" s="302" t="s">
        <v>865</v>
      </c>
      <c r="BQ85" s="1035" t="str">
        <f>IF(ISERROR(BQ84/AW84*100),"",BQ84/AW84*100)</f>
        <v/>
      </c>
      <c r="BR85" s="1036"/>
      <c r="BS85" s="302" t="s">
        <v>865</v>
      </c>
      <c r="BT85" s="1035" t="str">
        <f>IF(ISERROR(BT84/BA84*100),"",BT84/BA84*100)</f>
        <v/>
      </c>
      <c r="BU85" s="1036"/>
      <c r="BV85" s="302" t="s">
        <v>865</v>
      </c>
      <c r="BW85" s="1035" t="str">
        <f>IF(ISERROR(BW84/BE84*100),"",BW84/BE84*100)</f>
        <v/>
      </c>
      <c r="BX85" s="1036"/>
      <c r="BY85" s="302" t="s">
        <v>865</v>
      </c>
      <c r="BZ85" s="15"/>
    </row>
    <row r="86" spans="1:78" ht="16.95" customHeight="1" thickTop="1" x14ac:dyDescent="0.2">
      <c r="A86" s="993"/>
      <c r="B86" s="994"/>
      <c r="C86" s="994"/>
      <c r="D86" s="994"/>
      <c r="E86" s="995"/>
      <c r="F86" s="983" t="s">
        <v>850</v>
      </c>
      <c r="G86" s="984"/>
      <c r="H86" s="985" t="s">
        <v>851</v>
      </c>
      <c r="I86" s="986"/>
      <c r="J86" s="987"/>
      <c r="K86" s="988"/>
      <c r="L86" s="988"/>
      <c r="M86" s="294" t="s">
        <v>695</v>
      </c>
      <c r="N86" s="987"/>
      <c r="O86" s="988"/>
      <c r="P86" s="988"/>
      <c r="Q86" s="294" t="s">
        <v>695</v>
      </c>
      <c r="R86" s="989" t="str">
        <f t="shared" ref="R86:R91" si="21">IF(SUM(J86:Q86)=0,"",SUM(J86:Q86))</f>
        <v/>
      </c>
      <c r="S86" s="990"/>
      <c r="T86" s="294" t="s">
        <v>695</v>
      </c>
      <c r="U86" s="987"/>
      <c r="V86" s="988"/>
      <c r="W86" s="294" t="s">
        <v>695</v>
      </c>
      <c r="X86" s="987"/>
      <c r="Y86" s="988"/>
      <c r="Z86" s="294" t="s">
        <v>695</v>
      </c>
      <c r="AA86" s="991" t="str">
        <f t="shared" ref="AA86:AA91" si="22">IF(SUM(U86:Z86)=0,"",SUM(U86:Z86))</f>
        <v/>
      </c>
      <c r="AB86" s="992"/>
      <c r="AC86" s="294" t="s">
        <v>695</v>
      </c>
      <c r="AD86" s="987"/>
      <c r="AE86" s="988"/>
      <c r="AF86" s="294" t="s">
        <v>695</v>
      </c>
      <c r="AG86" s="987"/>
      <c r="AH86" s="988"/>
      <c r="AI86" s="294" t="s">
        <v>695</v>
      </c>
      <c r="AJ86" s="989" t="str">
        <f t="shared" ref="AJ86:AJ91" si="23">IF(SUM(AD86:AI86)=0,"",SUM(AD86:AI86))</f>
        <v/>
      </c>
      <c r="AK86" s="990"/>
      <c r="AL86" s="294" t="s">
        <v>695</v>
      </c>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row>
    <row r="87" spans="1:78" ht="16.95" customHeight="1" x14ac:dyDescent="0.2">
      <c r="A87" s="996"/>
      <c r="B87" s="997"/>
      <c r="C87" s="997"/>
      <c r="D87" s="997"/>
      <c r="E87" s="998"/>
      <c r="F87" s="1019" t="s">
        <v>853</v>
      </c>
      <c r="G87" s="1020"/>
      <c r="H87" s="1021" t="s">
        <v>854</v>
      </c>
      <c r="I87" s="1022"/>
      <c r="J87" s="979"/>
      <c r="K87" s="980"/>
      <c r="L87" s="980"/>
      <c r="M87" s="295" t="s">
        <v>695</v>
      </c>
      <c r="N87" s="979"/>
      <c r="O87" s="980"/>
      <c r="P87" s="980"/>
      <c r="Q87" s="295" t="s">
        <v>695</v>
      </c>
      <c r="R87" s="981" t="str">
        <f t="shared" si="21"/>
        <v/>
      </c>
      <c r="S87" s="982"/>
      <c r="T87" s="295" t="s">
        <v>695</v>
      </c>
      <c r="U87" s="979"/>
      <c r="V87" s="980"/>
      <c r="W87" s="295" t="s">
        <v>695</v>
      </c>
      <c r="X87" s="979"/>
      <c r="Y87" s="980"/>
      <c r="Z87" s="295" t="s">
        <v>695</v>
      </c>
      <c r="AA87" s="1017" t="str">
        <f t="shared" si="22"/>
        <v/>
      </c>
      <c r="AB87" s="1018"/>
      <c r="AC87" s="295" t="s">
        <v>695</v>
      </c>
      <c r="AD87" s="979"/>
      <c r="AE87" s="980"/>
      <c r="AF87" s="295" t="s">
        <v>695</v>
      </c>
      <c r="AG87" s="979"/>
      <c r="AH87" s="980"/>
      <c r="AI87" s="295" t="s">
        <v>695</v>
      </c>
      <c r="AJ87" s="981" t="str">
        <f t="shared" si="23"/>
        <v/>
      </c>
      <c r="AK87" s="982"/>
      <c r="AL87" s="295" t="s">
        <v>695</v>
      </c>
      <c r="AM87" s="15"/>
      <c r="AN87" s="1008" t="s">
        <v>847</v>
      </c>
      <c r="AO87" s="1009"/>
      <c r="AP87" s="1009"/>
      <c r="AQ87" s="1009"/>
      <c r="AR87" s="1010"/>
      <c r="AS87" s="1008" t="s">
        <v>848</v>
      </c>
      <c r="AT87" s="1009"/>
      <c r="AU87" s="1009"/>
      <c r="AV87" s="1010"/>
      <c r="AW87" s="1014" t="s">
        <v>849</v>
      </c>
      <c r="AX87" s="1015"/>
      <c r="AY87" s="1015"/>
      <c r="AZ87" s="1015"/>
      <c r="BA87" s="1015"/>
      <c r="BB87" s="1015"/>
      <c r="BC87" s="1015"/>
      <c r="BD87" s="1015"/>
      <c r="BE87" s="1015"/>
      <c r="BF87" s="1015"/>
      <c r="BG87" s="1016"/>
      <c r="BH87" s="973" t="s">
        <v>692</v>
      </c>
      <c r="BI87" s="974"/>
      <c r="BJ87" s="974"/>
      <c r="BK87" s="974"/>
      <c r="BL87" s="974"/>
      <c r="BM87" s="974"/>
      <c r="BN87" s="974"/>
      <c r="BO87" s="974"/>
      <c r="BP87" s="975"/>
      <c r="BQ87" s="973" t="s">
        <v>693</v>
      </c>
      <c r="BR87" s="974"/>
      <c r="BS87" s="974"/>
      <c r="BT87" s="974"/>
      <c r="BU87" s="974"/>
      <c r="BV87" s="974"/>
      <c r="BW87" s="974"/>
      <c r="BX87" s="974"/>
      <c r="BY87" s="975"/>
      <c r="BZ87" s="15"/>
    </row>
    <row r="88" spans="1:78" ht="16.95" customHeight="1" thickBot="1" x14ac:dyDescent="0.25">
      <c r="A88" s="996"/>
      <c r="B88" s="997"/>
      <c r="C88" s="997"/>
      <c r="D88" s="997"/>
      <c r="E88" s="998"/>
      <c r="F88" s="1019" t="s">
        <v>856</v>
      </c>
      <c r="G88" s="1020"/>
      <c r="H88" s="1021" t="s">
        <v>857</v>
      </c>
      <c r="I88" s="1022"/>
      <c r="J88" s="979"/>
      <c r="K88" s="980"/>
      <c r="L88" s="980"/>
      <c r="M88" s="295" t="s">
        <v>695</v>
      </c>
      <c r="N88" s="979"/>
      <c r="O88" s="980"/>
      <c r="P88" s="980"/>
      <c r="Q88" s="295" t="s">
        <v>695</v>
      </c>
      <c r="R88" s="981" t="str">
        <f t="shared" si="21"/>
        <v/>
      </c>
      <c r="S88" s="982"/>
      <c r="T88" s="295" t="s">
        <v>695</v>
      </c>
      <c r="U88" s="979"/>
      <c r="V88" s="980"/>
      <c r="W88" s="295" t="s">
        <v>695</v>
      </c>
      <c r="X88" s="979"/>
      <c r="Y88" s="980"/>
      <c r="Z88" s="295" t="s">
        <v>695</v>
      </c>
      <c r="AA88" s="1017" t="str">
        <f t="shared" si="22"/>
        <v/>
      </c>
      <c r="AB88" s="1018"/>
      <c r="AC88" s="295" t="s">
        <v>695</v>
      </c>
      <c r="AD88" s="979"/>
      <c r="AE88" s="980"/>
      <c r="AF88" s="295" t="s">
        <v>695</v>
      </c>
      <c r="AG88" s="979"/>
      <c r="AH88" s="980"/>
      <c r="AI88" s="295" t="s">
        <v>695</v>
      </c>
      <c r="AJ88" s="981" t="str">
        <f t="shared" si="23"/>
        <v/>
      </c>
      <c r="AK88" s="982"/>
      <c r="AL88" s="295" t="s">
        <v>695</v>
      </c>
      <c r="AM88" s="15"/>
      <c r="AN88" s="1011"/>
      <c r="AO88" s="1012"/>
      <c r="AP88" s="1012"/>
      <c r="AQ88" s="1012"/>
      <c r="AR88" s="1013"/>
      <c r="AS88" s="1011"/>
      <c r="AT88" s="1012"/>
      <c r="AU88" s="1012"/>
      <c r="AV88" s="1013"/>
      <c r="AW88" s="976" t="s">
        <v>408</v>
      </c>
      <c r="AX88" s="977"/>
      <c r="AY88" s="977"/>
      <c r="AZ88" s="978"/>
      <c r="BA88" s="976" t="s">
        <v>409</v>
      </c>
      <c r="BB88" s="977"/>
      <c r="BC88" s="977"/>
      <c r="BD88" s="978"/>
      <c r="BE88" s="976" t="s">
        <v>694</v>
      </c>
      <c r="BF88" s="977"/>
      <c r="BG88" s="978"/>
      <c r="BH88" s="976" t="s">
        <v>408</v>
      </c>
      <c r="BI88" s="977"/>
      <c r="BJ88" s="978"/>
      <c r="BK88" s="976" t="s">
        <v>409</v>
      </c>
      <c r="BL88" s="977"/>
      <c r="BM88" s="978"/>
      <c r="BN88" s="976" t="s">
        <v>694</v>
      </c>
      <c r="BO88" s="977"/>
      <c r="BP88" s="978"/>
      <c r="BQ88" s="976" t="s">
        <v>408</v>
      </c>
      <c r="BR88" s="977"/>
      <c r="BS88" s="978"/>
      <c r="BT88" s="976" t="s">
        <v>409</v>
      </c>
      <c r="BU88" s="977"/>
      <c r="BV88" s="978"/>
      <c r="BW88" s="976" t="s">
        <v>694</v>
      </c>
      <c r="BX88" s="977"/>
      <c r="BY88" s="978"/>
      <c r="BZ88" s="15"/>
    </row>
    <row r="89" spans="1:78" ht="16.95" customHeight="1" thickTop="1" x14ac:dyDescent="0.2">
      <c r="A89" s="996"/>
      <c r="B89" s="997"/>
      <c r="C89" s="997"/>
      <c r="D89" s="997"/>
      <c r="E89" s="998"/>
      <c r="F89" s="1019" t="s">
        <v>859</v>
      </c>
      <c r="G89" s="1020"/>
      <c r="H89" s="1021" t="s">
        <v>860</v>
      </c>
      <c r="I89" s="1022"/>
      <c r="J89" s="979"/>
      <c r="K89" s="980"/>
      <c r="L89" s="980"/>
      <c r="M89" s="295" t="s">
        <v>695</v>
      </c>
      <c r="N89" s="979"/>
      <c r="O89" s="980"/>
      <c r="P89" s="980"/>
      <c r="Q89" s="295" t="s">
        <v>695</v>
      </c>
      <c r="R89" s="981" t="str">
        <f t="shared" si="21"/>
        <v/>
      </c>
      <c r="S89" s="982"/>
      <c r="T89" s="295" t="s">
        <v>695</v>
      </c>
      <c r="U89" s="979"/>
      <c r="V89" s="980"/>
      <c r="W89" s="295" t="s">
        <v>695</v>
      </c>
      <c r="X89" s="979"/>
      <c r="Y89" s="980"/>
      <c r="Z89" s="295" t="s">
        <v>695</v>
      </c>
      <c r="AA89" s="1017" t="str">
        <f t="shared" si="22"/>
        <v/>
      </c>
      <c r="AB89" s="1018"/>
      <c r="AC89" s="295" t="s">
        <v>695</v>
      </c>
      <c r="AD89" s="979"/>
      <c r="AE89" s="980"/>
      <c r="AF89" s="295" t="s">
        <v>695</v>
      </c>
      <c r="AG89" s="979"/>
      <c r="AH89" s="980"/>
      <c r="AI89" s="295" t="s">
        <v>695</v>
      </c>
      <c r="AJ89" s="981" t="str">
        <f t="shared" si="23"/>
        <v/>
      </c>
      <c r="AK89" s="982"/>
      <c r="AL89" s="295" t="s">
        <v>695</v>
      </c>
      <c r="AM89" s="15"/>
      <c r="AN89" s="993"/>
      <c r="AO89" s="994"/>
      <c r="AP89" s="994"/>
      <c r="AQ89" s="994"/>
      <c r="AR89" s="995"/>
      <c r="AS89" s="983" t="s">
        <v>850</v>
      </c>
      <c r="AT89" s="984"/>
      <c r="AU89" s="985" t="s">
        <v>852</v>
      </c>
      <c r="AV89" s="986"/>
      <c r="AW89" s="987"/>
      <c r="AX89" s="988"/>
      <c r="AY89" s="988"/>
      <c r="AZ89" s="294" t="s">
        <v>695</v>
      </c>
      <c r="BA89" s="987"/>
      <c r="BB89" s="988"/>
      <c r="BC89" s="988"/>
      <c r="BD89" s="294" t="s">
        <v>695</v>
      </c>
      <c r="BE89" s="989" t="str">
        <f>IF(SUM(AW89:BD89)=0,"",SUM(AW89:BD89))</f>
        <v/>
      </c>
      <c r="BF89" s="990"/>
      <c r="BG89" s="294" t="s">
        <v>695</v>
      </c>
      <c r="BH89" s="987"/>
      <c r="BI89" s="988"/>
      <c r="BJ89" s="294" t="s">
        <v>695</v>
      </c>
      <c r="BK89" s="987"/>
      <c r="BL89" s="988"/>
      <c r="BM89" s="294" t="s">
        <v>695</v>
      </c>
      <c r="BN89" s="989" t="str">
        <f>IF(SUM(BH89:BM89)=0,"",SUM(BH89:BM89))</f>
        <v/>
      </c>
      <c r="BO89" s="990"/>
      <c r="BP89" s="294" t="s">
        <v>695</v>
      </c>
      <c r="BQ89" s="987"/>
      <c r="BR89" s="988"/>
      <c r="BS89" s="294" t="s">
        <v>695</v>
      </c>
      <c r="BT89" s="987"/>
      <c r="BU89" s="988"/>
      <c r="BV89" s="294" t="s">
        <v>695</v>
      </c>
      <c r="BW89" s="989" t="str">
        <f>IF(SUM(BQ89:BV89)=0,"",SUM(BQ89:BV89))</f>
        <v/>
      </c>
      <c r="BX89" s="990"/>
      <c r="BY89" s="294" t="s">
        <v>695</v>
      </c>
      <c r="BZ89" s="15"/>
    </row>
    <row r="90" spans="1:78" ht="16.95" customHeight="1" x14ac:dyDescent="0.2">
      <c r="A90" s="996"/>
      <c r="B90" s="997"/>
      <c r="C90" s="997"/>
      <c r="D90" s="997"/>
      <c r="E90" s="998"/>
      <c r="F90" s="1019" t="s">
        <v>862</v>
      </c>
      <c r="G90" s="1020"/>
      <c r="H90" s="1021" t="s">
        <v>863</v>
      </c>
      <c r="I90" s="1022"/>
      <c r="J90" s="979"/>
      <c r="K90" s="980"/>
      <c r="L90" s="980"/>
      <c r="M90" s="295" t="s">
        <v>695</v>
      </c>
      <c r="N90" s="979"/>
      <c r="O90" s="980"/>
      <c r="P90" s="980"/>
      <c r="Q90" s="295" t="s">
        <v>695</v>
      </c>
      <c r="R90" s="981" t="str">
        <f t="shared" si="21"/>
        <v/>
      </c>
      <c r="S90" s="982"/>
      <c r="T90" s="295" t="s">
        <v>695</v>
      </c>
      <c r="U90" s="979"/>
      <c r="V90" s="980"/>
      <c r="W90" s="295" t="s">
        <v>695</v>
      </c>
      <c r="X90" s="979"/>
      <c r="Y90" s="980"/>
      <c r="Z90" s="295" t="s">
        <v>695</v>
      </c>
      <c r="AA90" s="1017" t="str">
        <f t="shared" si="22"/>
        <v/>
      </c>
      <c r="AB90" s="1018"/>
      <c r="AC90" s="295" t="s">
        <v>695</v>
      </c>
      <c r="AD90" s="979"/>
      <c r="AE90" s="980"/>
      <c r="AF90" s="295" t="s">
        <v>695</v>
      </c>
      <c r="AG90" s="979"/>
      <c r="AH90" s="980"/>
      <c r="AI90" s="295" t="s">
        <v>695</v>
      </c>
      <c r="AJ90" s="981" t="str">
        <f t="shared" si="23"/>
        <v/>
      </c>
      <c r="AK90" s="982"/>
      <c r="AL90" s="295" t="s">
        <v>695</v>
      </c>
      <c r="AM90" s="15"/>
      <c r="AN90" s="996"/>
      <c r="AO90" s="997"/>
      <c r="AP90" s="997"/>
      <c r="AQ90" s="997"/>
      <c r="AR90" s="998"/>
      <c r="AS90" s="1019" t="s">
        <v>853</v>
      </c>
      <c r="AT90" s="1020"/>
      <c r="AU90" s="1021" t="s">
        <v>855</v>
      </c>
      <c r="AV90" s="1022"/>
      <c r="AW90" s="979"/>
      <c r="AX90" s="980"/>
      <c r="AY90" s="980"/>
      <c r="AZ90" s="295" t="s">
        <v>695</v>
      </c>
      <c r="BA90" s="979"/>
      <c r="BB90" s="980"/>
      <c r="BC90" s="980"/>
      <c r="BD90" s="295" t="s">
        <v>695</v>
      </c>
      <c r="BE90" s="981" t="str">
        <f>IF(SUM(AW90:BD90)=0,"",SUM(AW90:BD90))</f>
        <v/>
      </c>
      <c r="BF90" s="982"/>
      <c r="BG90" s="295" t="s">
        <v>695</v>
      </c>
      <c r="BH90" s="979"/>
      <c r="BI90" s="980"/>
      <c r="BJ90" s="295" t="s">
        <v>695</v>
      </c>
      <c r="BK90" s="979"/>
      <c r="BL90" s="980"/>
      <c r="BM90" s="295" t="s">
        <v>695</v>
      </c>
      <c r="BN90" s="981" t="str">
        <f>IF(SUM(BH90:BM90)=0,"",SUM(BH90:BM90))</f>
        <v/>
      </c>
      <c r="BO90" s="982"/>
      <c r="BP90" s="295" t="s">
        <v>695</v>
      </c>
      <c r="BQ90" s="979"/>
      <c r="BR90" s="980"/>
      <c r="BS90" s="295" t="s">
        <v>695</v>
      </c>
      <c r="BT90" s="979"/>
      <c r="BU90" s="980"/>
      <c r="BV90" s="295" t="s">
        <v>695</v>
      </c>
      <c r="BW90" s="981" t="str">
        <f>IF(SUM(BQ90:BV90)=0,"",SUM(BQ90:BV90))</f>
        <v/>
      </c>
      <c r="BX90" s="982"/>
      <c r="BY90" s="295" t="s">
        <v>695</v>
      </c>
      <c r="BZ90" s="15"/>
    </row>
    <row r="91" spans="1:78" ht="16.95" customHeight="1" thickBot="1" x14ac:dyDescent="0.25">
      <c r="A91" s="996"/>
      <c r="B91" s="997"/>
      <c r="C91" s="997"/>
      <c r="D91" s="997"/>
      <c r="E91" s="998"/>
      <c r="F91" s="1023" t="s">
        <v>866</v>
      </c>
      <c r="G91" s="1024"/>
      <c r="H91" s="1025" t="s">
        <v>867</v>
      </c>
      <c r="I91" s="1026"/>
      <c r="J91" s="1002"/>
      <c r="K91" s="1003"/>
      <c r="L91" s="1003"/>
      <c r="M91" s="296" t="s">
        <v>695</v>
      </c>
      <c r="N91" s="1002"/>
      <c r="O91" s="1003"/>
      <c r="P91" s="1003"/>
      <c r="Q91" s="296" t="s">
        <v>695</v>
      </c>
      <c r="R91" s="1006" t="str">
        <f t="shared" si="21"/>
        <v/>
      </c>
      <c r="S91" s="1007"/>
      <c r="T91" s="296" t="s">
        <v>695</v>
      </c>
      <c r="U91" s="1002"/>
      <c r="V91" s="1003"/>
      <c r="W91" s="296" t="s">
        <v>695</v>
      </c>
      <c r="X91" s="1002"/>
      <c r="Y91" s="1003"/>
      <c r="Z91" s="296" t="s">
        <v>695</v>
      </c>
      <c r="AA91" s="1040" t="str">
        <f t="shared" si="22"/>
        <v/>
      </c>
      <c r="AB91" s="1041"/>
      <c r="AC91" s="296" t="s">
        <v>695</v>
      </c>
      <c r="AD91" s="1002"/>
      <c r="AE91" s="1003"/>
      <c r="AF91" s="296" t="s">
        <v>695</v>
      </c>
      <c r="AG91" s="1002"/>
      <c r="AH91" s="1003"/>
      <c r="AI91" s="296" t="s">
        <v>695</v>
      </c>
      <c r="AJ91" s="1006" t="str">
        <f t="shared" si="23"/>
        <v/>
      </c>
      <c r="AK91" s="1007"/>
      <c r="AL91" s="296" t="s">
        <v>695</v>
      </c>
      <c r="AM91" s="15"/>
      <c r="AN91" s="996"/>
      <c r="AO91" s="997"/>
      <c r="AP91" s="997"/>
      <c r="AQ91" s="997"/>
      <c r="AR91" s="998"/>
      <c r="AS91" s="1023" t="s">
        <v>856</v>
      </c>
      <c r="AT91" s="1024"/>
      <c r="AU91" s="1025" t="s">
        <v>858</v>
      </c>
      <c r="AV91" s="1026"/>
      <c r="AW91" s="1002"/>
      <c r="AX91" s="1003"/>
      <c r="AY91" s="1003"/>
      <c r="AZ91" s="296" t="s">
        <v>695</v>
      </c>
      <c r="BA91" s="1002"/>
      <c r="BB91" s="1003"/>
      <c r="BC91" s="1003"/>
      <c r="BD91" s="296" t="s">
        <v>695</v>
      </c>
      <c r="BE91" s="1006" t="str">
        <f>IF(SUM(AW91:BD91)=0,"",SUM(AW91:BD91))</f>
        <v/>
      </c>
      <c r="BF91" s="1007"/>
      <c r="BG91" s="296" t="s">
        <v>695</v>
      </c>
      <c r="BH91" s="1002"/>
      <c r="BI91" s="1003"/>
      <c r="BJ91" s="296" t="s">
        <v>695</v>
      </c>
      <c r="BK91" s="1002"/>
      <c r="BL91" s="1003"/>
      <c r="BM91" s="296" t="s">
        <v>695</v>
      </c>
      <c r="BN91" s="1006" t="str">
        <f>IF(SUM(BH91:BM91)=0,"",SUM(BH91:BM91))</f>
        <v/>
      </c>
      <c r="BO91" s="1007"/>
      <c r="BP91" s="296" t="s">
        <v>695</v>
      </c>
      <c r="BQ91" s="1002"/>
      <c r="BR91" s="1003"/>
      <c r="BS91" s="296" t="s">
        <v>695</v>
      </c>
      <c r="BT91" s="1002"/>
      <c r="BU91" s="1003"/>
      <c r="BV91" s="296" t="s">
        <v>695</v>
      </c>
      <c r="BW91" s="1006" t="str">
        <f>IF(SUM(BQ91:BV91)=0,"",SUM(BQ91:BV91))</f>
        <v/>
      </c>
      <c r="BX91" s="1007"/>
      <c r="BY91" s="296" t="s">
        <v>695</v>
      </c>
      <c r="BZ91" s="15"/>
    </row>
    <row r="92" spans="1:78" ht="16.95" customHeight="1" x14ac:dyDescent="0.2">
      <c r="A92" s="996"/>
      <c r="B92" s="997"/>
      <c r="C92" s="997"/>
      <c r="D92" s="997"/>
      <c r="E92" s="998"/>
      <c r="F92" s="1031" t="s">
        <v>628</v>
      </c>
      <c r="G92" s="1032"/>
      <c r="H92" s="303" t="s">
        <v>861</v>
      </c>
      <c r="I92" s="304"/>
      <c r="J92" s="1004" t="str">
        <f>IF(SUM(J86:L91)=0,"",SUM(J86:L91))</f>
        <v/>
      </c>
      <c r="K92" s="1005"/>
      <c r="L92" s="1005"/>
      <c r="M92" s="299" t="s">
        <v>695</v>
      </c>
      <c r="N92" s="1004" t="str">
        <f>IF(SUM(N86:P91)=0,"",SUM(N86:P91))</f>
        <v/>
      </c>
      <c r="O92" s="1005"/>
      <c r="P92" s="1005"/>
      <c r="Q92" s="299" t="s">
        <v>695</v>
      </c>
      <c r="R92" s="1004" t="str">
        <f>IF(SUM(R86:S91)=0,"",SUM(R86:S91))</f>
        <v/>
      </c>
      <c r="S92" s="1005"/>
      <c r="T92" s="299" t="s">
        <v>695</v>
      </c>
      <c r="U92" s="1004" t="str">
        <f>IF(SUM(U86:V91)=0,"",SUM(U86:V91))</f>
        <v/>
      </c>
      <c r="V92" s="1005"/>
      <c r="W92" s="299" t="s">
        <v>695</v>
      </c>
      <c r="X92" s="1004" t="str">
        <f>IF(SUM(X86:Y91)=0,"",SUM(X86:Y91))</f>
        <v/>
      </c>
      <c r="Y92" s="1005"/>
      <c r="Z92" s="299" t="s">
        <v>695</v>
      </c>
      <c r="AA92" s="1004" t="str">
        <f>IF(SUM(AA86:AB91)=0,"",SUM(AA86:AB91))</f>
        <v/>
      </c>
      <c r="AB92" s="1005"/>
      <c r="AC92" s="299" t="s">
        <v>695</v>
      </c>
      <c r="AD92" s="1004" t="str">
        <f>IF(SUM(AD86:AE91)=0,"",SUM(AD86:AE91))</f>
        <v/>
      </c>
      <c r="AE92" s="1005"/>
      <c r="AF92" s="299" t="s">
        <v>695</v>
      </c>
      <c r="AG92" s="1004" t="str">
        <f>IF(SUM(AG86:AH91)=0,"",SUM(AG86:AH91))</f>
        <v/>
      </c>
      <c r="AH92" s="1005"/>
      <c r="AI92" s="299" t="s">
        <v>695</v>
      </c>
      <c r="AJ92" s="1004" t="str">
        <f>IF(SUM(AJ86:AK91)=0,"",SUM(AJ86:AK91))</f>
        <v/>
      </c>
      <c r="AK92" s="1005"/>
      <c r="AL92" s="299" t="s">
        <v>695</v>
      </c>
      <c r="AM92" s="15"/>
      <c r="AN92" s="996"/>
      <c r="AO92" s="997"/>
      <c r="AP92" s="997"/>
      <c r="AQ92" s="997"/>
      <c r="AR92" s="998"/>
      <c r="AS92" s="1027" t="s">
        <v>628</v>
      </c>
      <c r="AT92" s="1028"/>
      <c r="AU92" s="297" t="s">
        <v>861</v>
      </c>
      <c r="AV92" s="298"/>
      <c r="AW92" s="1004" t="str">
        <f>IF(SUM(AW89:AY91)=0,"",SUM(AW89:AY91))</f>
        <v/>
      </c>
      <c r="AX92" s="1005"/>
      <c r="AY92" s="1005"/>
      <c r="AZ92" s="299" t="s">
        <v>695</v>
      </c>
      <c r="BA92" s="1004" t="str">
        <f>IF(SUM(BA89:BC91)=0,"",SUM(BA89:BC91))</f>
        <v/>
      </c>
      <c r="BB92" s="1005"/>
      <c r="BC92" s="1005"/>
      <c r="BD92" s="299" t="s">
        <v>695</v>
      </c>
      <c r="BE92" s="1004" t="str">
        <f>IF(SUM(BE89:BF91)=0,"",SUM(BE89:BF91))</f>
        <v/>
      </c>
      <c r="BF92" s="1005"/>
      <c r="BG92" s="299" t="s">
        <v>695</v>
      </c>
      <c r="BH92" s="1004" t="str">
        <f>IF(SUM(BH89:BI91)=0,"",SUM(BH89:BI91))</f>
        <v/>
      </c>
      <c r="BI92" s="1005"/>
      <c r="BJ92" s="299" t="s">
        <v>695</v>
      </c>
      <c r="BK92" s="1004" t="str">
        <f>IF(SUM(BK89:BL91)=0,"",SUM(BK89:BL91))</f>
        <v/>
      </c>
      <c r="BL92" s="1005"/>
      <c r="BM92" s="299" t="s">
        <v>695</v>
      </c>
      <c r="BN92" s="1004" t="str">
        <f>IF(SUM(BN89:BO91)=0,"",SUM(BN89:BO91))</f>
        <v/>
      </c>
      <c r="BO92" s="1005"/>
      <c r="BP92" s="299" t="s">
        <v>695</v>
      </c>
      <c r="BQ92" s="1004" t="str">
        <f>IF(SUM(BQ89:BR91)=0,"",SUM(BQ89:BR91))</f>
        <v/>
      </c>
      <c r="BR92" s="1005"/>
      <c r="BS92" s="299" t="s">
        <v>695</v>
      </c>
      <c r="BT92" s="1004" t="str">
        <f>IF(SUM(BT89:BU91)=0,"",SUM(BT89:BU91))</f>
        <v/>
      </c>
      <c r="BU92" s="1005"/>
      <c r="BV92" s="299" t="s">
        <v>695</v>
      </c>
      <c r="BW92" s="1004" t="str">
        <f>IF(SUM(BW89:BX91)=0,"",SUM(BW89:BX91))</f>
        <v/>
      </c>
      <c r="BX92" s="1005"/>
      <c r="BY92" s="299" t="s">
        <v>695</v>
      </c>
      <c r="BZ92" s="15"/>
    </row>
    <row r="93" spans="1:78" ht="16.95" customHeight="1" x14ac:dyDescent="0.2">
      <c r="A93" s="999"/>
      <c r="B93" s="1000"/>
      <c r="C93" s="1000"/>
      <c r="D93" s="1000"/>
      <c r="E93" s="1001"/>
      <c r="F93" s="1033"/>
      <c r="G93" s="1034"/>
      <c r="H93" s="300" t="s">
        <v>697</v>
      </c>
      <c r="I93" s="301"/>
      <c r="J93" s="1037"/>
      <c r="K93" s="1038"/>
      <c r="L93" s="1038"/>
      <c r="M93" s="1039"/>
      <c r="N93" s="1037"/>
      <c r="O93" s="1038"/>
      <c r="P93" s="1038"/>
      <c r="Q93" s="1039"/>
      <c r="R93" s="1037"/>
      <c r="S93" s="1038"/>
      <c r="T93" s="1039"/>
      <c r="U93" s="1035" t="str">
        <f>IF(ISERROR(U92/J92*100),"",U92/J92*100)</f>
        <v/>
      </c>
      <c r="V93" s="1036"/>
      <c r="W93" s="302" t="s">
        <v>864</v>
      </c>
      <c r="X93" s="1035" t="str">
        <f>IF(ISERROR(X92/N92*100),"",X92/N92*100)</f>
        <v/>
      </c>
      <c r="Y93" s="1036"/>
      <c r="Z93" s="302" t="s">
        <v>865</v>
      </c>
      <c r="AA93" s="1035" t="str">
        <f>IF(ISERROR(AA92/R92*100),"",AA92/R92*100)</f>
        <v/>
      </c>
      <c r="AB93" s="1036"/>
      <c r="AC93" s="302" t="s">
        <v>865</v>
      </c>
      <c r="AD93" s="1035" t="str">
        <f>IF(ISERROR(AD92/J92*100),"",AD92/J92*100)</f>
        <v/>
      </c>
      <c r="AE93" s="1036"/>
      <c r="AF93" s="302" t="s">
        <v>865</v>
      </c>
      <c r="AG93" s="1035" t="str">
        <f>IF(ISERROR(AG92/N92*100),"",AG92/N92*100)</f>
        <v/>
      </c>
      <c r="AH93" s="1036"/>
      <c r="AI93" s="302" t="s">
        <v>865</v>
      </c>
      <c r="AJ93" s="1035" t="str">
        <f>IF(ISERROR(AJ92/R92*100),"",AJ92/R92*100)</f>
        <v/>
      </c>
      <c r="AK93" s="1036"/>
      <c r="AL93" s="302" t="s">
        <v>865</v>
      </c>
      <c r="AM93" s="15"/>
      <c r="AN93" s="999"/>
      <c r="AO93" s="1000"/>
      <c r="AP93" s="1000"/>
      <c r="AQ93" s="1000"/>
      <c r="AR93" s="1001"/>
      <c r="AS93" s="1029"/>
      <c r="AT93" s="1030"/>
      <c r="AU93" s="300" t="s">
        <v>697</v>
      </c>
      <c r="AV93" s="301"/>
      <c r="AW93" s="1037"/>
      <c r="AX93" s="1038"/>
      <c r="AY93" s="1038"/>
      <c r="AZ93" s="1039"/>
      <c r="BA93" s="1037"/>
      <c r="BB93" s="1038"/>
      <c r="BC93" s="1038"/>
      <c r="BD93" s="1039"/>
      <c r="BE93" s="1037"/>
      <c r="BF93" s="1038"/>
      <c r="BG93" s="1039"/>
      <c r="BH93" s="1035" t="str">
        <f>IF(ISERROR(BH92/AW92*100),"",BH92/AW92*100)</f>
        <v/>
      </c>
      <c r="BI93" s="1036"/>
      <c r="BJ93" s="302" t="s">
        <v>864</v>
      </c>
      <c r="BK93" s="1035" t="str">
        <f>IF(ISERROR(BK92/BA92*100),"",BK92/BA92*100)</f>
        <v/>
      </c>
      <c r="BL93" s="1036"/>
      <c r="BM93" s="302" t="s">
        <v>865</v>
      </c>
      <c r="BN93" s="1035" t="str">
        <f>IF(ISERROR(BN92/BE92*100),"",BN92/BE92*100)</f>
        <v/>
      </c>
      <c r="BO93" s="1036"/>
      <c r="BP93" s="302" t="s">
        <v>865</v>
      </c>
      <c r="BQ93" s="1035" t="str">
        <f>IF(ISERROR(BQ92/AW92*100),"",BQ92/AW92*100)</f>
        <v/>
      </c>
      <c r="BR93" s="1036"/>
      <c r="BS93" s="302" t="s">
        <v>865</v>
      </c>
      <c r="BT93" s="1035" t="str">
        <f>IF(ISERROR(BT92/BA92*100),"",BT92/BA92*100)</f>
        <v/>
      </c>
      <c r="BU93" s="1036"/>
      <c r="BV93" s="302" t="s">
        <v>865</v>
      </c>
      <c r="BW93" s="1035" t="str">
        <f>IF(ISERROR(BW92/BE92*100),"",BW92/BE92*100)</f>
        <v/>
      </c>
      <c r="BX93" s="1036"/>
      <c r="BY93" s="302" t="s">
        <v>865</v>
      </c>
      <c r="BZ93" s="15"/>
    </row>
    <row r="94" spans="1:78" ht="16.95"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row>
    <row r="95" spans="1:78" ht="16.95" customHeight="1" x14ac:dyDescent="0.2">
      <c r="A95" s="1008" t="s">
        <v>847</v>
      </c>
      <c r="B95" s="1009"/>
      <c r="C95" s="1009"/>
      <c r="D95" s="1009"/>
      <c r="E95" s="1010"/>
      <c r="F95" s="1008" t="s">
        <v>848</v>
      </c>
      <c r="G95" s="1009"/>
      <c r="H95" s="1009"/>
      <c r="I95" s="1010"/>
      <c r="J95" s="1014" t="s">
        <v>849</v>
      </c>
      <c r="K95" s="1015"/>
      <c r="L95" s="1015"/>
      <c r="M95" s="1015"/>
      <c r="N95" s="1015"/>
      <c r="O95" s="1015"/>
      <c r="P95" s="1015"/>
      <c r="Q95" s="1015"/>
      <c r="R95" s="1015"/>
      <c r="S95" s="1015"/>
      <c r="T95" s="1016"/>
      <c r="U95" s="973" t="s">
        <v>692</v>
      </c>
      <c r="V95" s="974"/>
      <c r="W95" s="974"/>
      <c r="X95" s="974"/>
      <c r="Y95" s="974"/>
      <c r="Z95" s="974"/>
      <c r="AA95" s="974"/>
      <c r="AB95" s="974"/>
      <c r="AC95" s="975"/>
      <c r="AD95" s="973" t="s">
        <v>693</v>
      </c>
      <c r="AE95" s="974"/>
      <c r="AF95" s="974"/>
      <c r="AG95" s="974"/>
      <c r="AH95" s="974"/>
      <c r="AI95" s="974"/>
      <c r="AJ95" s="974"/>
      <c r="AK95" s="974"/>
      <c r="AL95" s="975"/>
      <c r="AM95" s="15"/>
      <c r="AN95" s="1008" t="s">
        <v>847</v>
      </c>
      <c r="AO95" s="1009"/>
      <c r="AP95" s="1009"/>
      <c r="AQ95" s="1009"/>
      <c r="AR95" s="1010"/>
      <c r="AS95" s="1008" t="s">
        <v>848</v>
      </c>
      <c r="AT95" s="1009"/>
      <c r="AU95" s="1009"/>
      <c r="AV95" s="1010"/>
      <c r="AW95" s="1014" t="s">
        <v>849</v>
      </c>
      <c r="AX95" s="1015"/>
      <c r="AY95" s="1015"/>
      <c r="AZ95" s="1015"/>
      <c r="BA95" s="1015"/>
      <c r="BB95" s="1015"/>
      <c r="BC95" s="1015"/>
      <c r="BD95" s="1015"/>
      <c r="BE95" s="1015"/>
      <c r="BF95" s="1015"/>
      <c r="BG95" s="1016"/>
      <c r="BH95" s="973" t="s">
        <v>692</v>
      </c>
      <c r="BI95" s="974"/>
      <c r="BJ95" s="974"/>
      <c r="BK95" s="974"/>
      <c r="BL95" s="974"/>
      <c r="BM95" s="974"/>
      <c r="BN95" s="974"/>
      <c r="BO95" s="974"/>
      <c r="BP95" s="975"/>
      <c r="BQ95" s="973" t="s">
        <v>693</v>
      </c>
      <c r="BR95" s="974"/>
      <c r="BS95" s="974"/>
      <c r="BT95" s="974"/>
      <c r="BU95" s="974"/>
      <c r="BV95" s="974"/>
      <c r="BW95" s="974"/>
      <c r="BX95" s="974"/>
      <c r="BY95" s="975"/>
      <c r="BZ95" s="15"/>
    </row>
    <row r="96" spans="1:78" ht="16.95" customHeight="1" thickBot="1" x14ac:dyDescent="0.25">
      <c r="A96" s="1011"/>
      <c r="B96" s="1012"/>
      <c r="C96" s="1012"/>
      <c r="D96" s="1012"/>
      <c r="E96" s="1013"/>
      <c r="F96" s="1011"/>
      <c r="G96" s="1012"/>
      <c r="H96" s="1012"/>
      <c r="I96" s="1013"/>
      <c r="J96" s="976" t="s">
        <v>408</v>
      </c>
      <c r="K96" s="977"/>
      <c r="L96" s="977"/>
      <c r="M96" s="978"/>
      <c r="N96" s="976" t="s">
        <v>409</v>
      </c>
      <c r="O96" s="977"/>
      <c r="P96" s="977"/>
      <c r="Q96" s="978"/>
      <c r="R96" s="976" t="s">
        <v>694</v>
      </c>
      <c r="S96" s="977"/>
      <c r="T96" s="978"/>
      <c r="U96" s="976" t="s">
        <v>408</v>
      </c>
      <c r="V96" s="977"/>
      <c r="W96" s="978"/>
      <c r="X96" s="976" t="s">
        <v>409</v>
      </c>
      <c r="Y96" s="977"/>
      <c r="Z96" s="978"/>
      <c r="AA96" s="976" t="s">
        <v>694</v>
      </c>
      <c r="AB96" s="977"/>
      <c r="AC96" s="978"/>
      <c r="AD96" s="976" t="s">
        <v>408</v>
      </c>
      <c r="AE96" s="977"/>
      <c r="AF96" s="978"/>
      <c r="AG96" s="976" t="s">
        <v>409</v>
      </c>
      <c r="AH96" s="977"/>
      <c r="AI96" s="978"/>
      <c r="AJ96" s="976" t="s">
        <v>694</v>
      </c>
      <c r="AK96" s="977"/>
      <c r="AL96" s="978"/>
      <c r="AM96" s="15"/>
      <c r="AN96" s="1011"/>
      <c r="AO96" s="1012"/>
      <c r="AP96" s="1012"/>
      <c r="AQ96" s="1012"/>
      <c r="AR96" s="1013"/>
      <c r="AS96" s="1011"/>
      <c r="AT96" s="1012"/>
      <c r="AU96" s="1012"/>
      <c r="AV96" s="1013"/>
      <c r="AW96" s="976" t="s">
        <v>408</v>
      </c>
      <c r="AX96" s="977"/>
      <c r="AY96" s="977"/>
      <c r="AZ96" s="978"/>
      <c r="BA96" s="976" t="s">
        <v>409</v>
      </c>
      <c r="BB96" s="977"/>
      <c r="BC96" s="977"/>
      <c r="BD96" s="978"/>
      <c r="BE96" s="976" t="s">
        <v>694</v>
      </c>
      <c r="BF96" s="977"/>
      <c r="BG96" s="978"/>
      <c r="BH96" s="976" t="s">
        <v>408</v>
      </c>
      <c r="BI96" s="977"/>
      <c r="BJ96" s="978"/>
      <c r="BK96" s="976" t="s">
        <v>409</v>
      </c>
      <c r="BL96" s="977"/>
      <c r="BM96" s="978"/>
      <c r="BN96" s="976" t="s">
        <v>694</v>
      </c>
      <c r="BO96" s="977"/>
      <c r="BP96" s="978"/>
      <c r="BQ96" s="976" t="s">
        <v>408</v>
      </c>
      <c r="BR96" s="977"/>
      <c r="BS96" s="978"/>
      <c r="BT96" s="976" t="s">
        <v>409</v>
      </c>
      <c r="BU96" s="977"/>
      <c r="BV96" s="978"/>
      <c r="BW96" s="976" t="s">
        <v>694</v>
      </c>
      <c r="BX96" s="977"/>
      <c r="BY96" s="978"/>
      <c r="BZ96" s="15"/>
    </row>
    <row r="97" spans="1:78" ht="16.95" customHeight="1" thickTop="1" x14ac:dyDescent="0.2">
      <c r="A97" s="993"/>
      <c r="B97" s="994"/>
      <c r="C97" s="994"/>
      <c r="D97" s="994"/>
      <c r="E97" s="995"/>
      <c r="F97" s="983" t="s">
        <v>850</v>
      </c>
      <c r="G97" s="984"/>
      <c r="H97" s="985" t="s">
        <v>851</v>
      </c>
      <c r="I97" s="986"/>
      <c r="J97" s="987"/>
      <c r="K97" s="988"/>
      <c r="L97" s="988"/>
      <c r="M97" s="294" t="s">
        <v>695</v>
      </c>
      <c r="N97" s="987"/>
      <c r="O97" s="988"/>
      <c r="P97" s="988"/>
      <c r="Q97" s="294" t="s">
        <v>695</v>
      </c>
      <c r="R97" s="989" t="str">
        <f t="shared" ref="R97:R102" si="24">IF(SUM(J97:Q97)=0,"",SUM(J97:Q97))</f>
        <v/>
      </c>
      <c r="S97" s="990"/>
      <c r="T97" s="294" t="s">
        <v>695</v>
      </c>
      <c r="U97" s="987"/>
      <c r="V97" s="988"/>
      <c r="W97" s="294" t="s">
        <v>695</v>
      </c>
      <c r="X97" s="987"/>
      <c r="Y97" s="988"/>
      <c r="Z97" s="294" t="s">
        <v>695</v>
      </c>
      <c r="AA97" s="991" t="str">
        <f t="shared" ref="AA97:AA102" si="25">IF(SUM(U97:Z97)=0,"",SUM(U97:Z97))</f>
        <v/>
      </c>
      <c r="AB97" s="992"/>
      <c r="AC97" s="294" t="s">
        <v>695</v>
      </c>
      <c r="AD97" s="987"/>
      <c r="AE97" s="988"/>
      <c r="AF97" s="294" t="s">
        <v>695</v>
      </c>
      <c r="AG97" s="987"/>
      <c r="AH97" s="988"/>
      <c r="AI97" s="294" t="s">
        <v>695</v>
      </c>
      <c r="AJ97" s="989" t="str">
        <f t="shared" ref="AJ97:AJ102" si="26">IF(SUM(AD97:AI97)=0,"",SUM(AD97:AI97))</f>
        <v/>
      </c>
      <c r="AK97" s="990"/>
      <c r="AL97" s="294" t="s">
        <v>695</v>
      </c>
      <c r="AM97" s="15"/>
      <c r="AN97" s="993"/>
      <c r="AO97" s="994"/>
      <c r="AP97" s="994"/>
      <c r="AQ97" s="994"/>
      <c r="AR97" s="995"/>
      <c r="AS97" s="983" t="s">
        <v>850</v>
      </c>
      <c r="AT97" s="984"/>
      <c r="AU97" s="985" t="s">
        <v>852</v>
      </c>
      <c r="AV97" s="986"/>
      <c r="AW97" s="987"/>
      <c r="AX97" s="988"/>
      <c r="AY97" s="988"/>
      <c r="AZ97" s="294" t="s">
        <v>695</v>
      </c>
      <c r="BA97" s="987"/>
      <c r="BB97" s="988"/>
      <c r="BC97" s="988"/>
      <c r="BD97" s="294" t="s">
        <v>695</v>
      </c>
      <c r="BE97" s="989" t="str">
        <f>IF(SUM(AW97:BD97)=0,"",SUM(AW97:BD97))</f>
        <v/>
      </c>
      <c r="BF97" s="990"/>
      <c r="BG97" s="294" t="s">
        <v>695</v>
      </c>
      <c r="BH97" s="987"/>
      <c r="BI97" s="988"/>
      <c r="BJ97" s="294" t="s">
        <v>695</v>
      </c>
      <c r="BK97" s="987"/>
      <c r="BL97" s="988"/>
      <c r="BM97" s="294" t="s">
        <v>695</v>
      </c>
      <c r="BN97" s="989" t="str">
        <f>IF(SUM(BH97:BM97)=0,"",SUM(BH97:BM97))</f>
        <v/>
      </c>
      <c r="BO97" s="990"/>
      <c r="BP97" s="294" t="s">
        <v>695</v>
      </c>
      <c r="BQ97" s="987"/>
      <c r="BR97" s="988"/>
      <c r="BS97" s="294" t="s">
        <v>695</v>
      </c>
      <c r="BT97" s="987"/>
      <c r="BU97" s="988"/>
      <c r="BV97" s="294" t="s">
        <v>695</v>
      </c>
      <c r="BW97" s="989" t="str">
        <f>IF(SUM(BQ97:BV97)=0,"",SUM(BQ97:BV97))</f>
        <v/>
      </c>
      <c r="BX97" s="990"/>
      <c r="BY97" s="294" t="s">
        <v>695</v>
      </c>
      <c r="BZ97" s="15"/>
    </row>
    <row r="98" spans="1:78" ht="16.95" customHeight="1" x14ac:dyDescent="0.2">
      <c r="A98" s="996"/>
      <c r="B98" s="997"/>
      <c r="C98" s="997"/>
      <c r="D98" s="997"/>
      <c r="E98" s="998"/>
      <c r="F98" s="1019" t="s">
        <v>853</v>
      </c>
      <c r="G98" s="1020"/>
      <c r="H98" s="1021" t="s">
        <v>854</v>
      </c>
      <c r="I98" s="1022"/>
      <c r="J98" s="979"/>
      <c r="K98" s="980"/>
      <c r="L98" s="980"/>
      <c r="M98" s="295" t="s">
        <v>695</v>
      </c>
      <c r="N98" s="979"/>
      <c r="O98" s="980"/>
      <c r="P98" s="980"/>
      <c r="Q98" s="295" t="s">
        <v>695</v>
      </c>
      <c r="R98" s="981" t="str">
        <f t="shared" si="24"/>
        <v/>
      </c>
      <c r="S98" s="982"/>
      <c r="T98" s="295" t="s">
        <v>695</v>
      </c>
      <c r="U98" s="979"/>
      <c r="V98" s="980"/>
      <c r="W98" s="295" t="s">
        <v>695</v>
      </c>
      <c r="X98" s="979"/>
      <c r="Y98" s="980"/>
      <c r="Z98" s="295" t="s">
        <v>695</v>
      </c>
      <c r="AA98" s="1017" t="str">
        <f t="shared" si="25"/>
        <v/>
      </c>
      <c r="AB98" s="1018"/>
      <c r="AC98" s="295" t="s">
        <v>695</v>
      </c>
      <c r="AD98" s="979"/>
      <c r="AE98" s="980"/>
      <c r="AF98" s="295" t="s">
        <v>695</v>
      </c>
      <c r="AG98" s="979"/>
      <c r="AH98" s="980"/>
      <c r="AI98" s="295" t="s">
        <v>695</v>
      </c>
      <c r="AJ98" s="981" t="str">
        <f t="shared" si="26"/>
        <v/>
      </c>
      <c r="AK98" s="982"/>
      <c r="AL98" s="295" t="s">
        <v>695</v>
      </c>
      <c r="AM98" s="15"/>
      <c r="AN98" s="996"/>
      <c r="AO98" s="997"/>
      <c r="AP98" s="997"/>
      <c r="AQ98" s="997"/>
      <c r="AR98" s="998"/>
      <c r="AS98" s="1019" t="s">
        <v>853</v>
      </c>
      <c r="AT98" s="1020"/>
      <c r="AU98" s="1021" t="s">
        <v>855</v>
      </c>
      <c r="AV98" s="1022"/>
      <c r="AW98" s="979"/>
      <c r="AX98" s="980"/>
      <c r="AY98" s="980"/>
      <c r="AZ98" s="295" t="s">
        <v>695</v>
      </c>
      <c r="BA98" s="979"/>
      <c r="BB98" s="980"/>
      <c r="BC98" s="980"/>
      <c r="BD98" s="295" t="s">
        <v>695</v>
      </c>
      <c r="BE98" s="981" t="str">
        <f>IF(SUM(AW98:BD98)=0,"",SUM(AW98:BD98))</f>
        <v/>
      </c>
      <c r="BF98" s="982"/>
      <c r="BG98" s="295" t="s">
        <v>695</v>
      </c>
      <c r="BH98" s="979"/>
      <c r="BI98" s="980"/>
      <c r="BJ98" s="295" t="s">
        <v>695</v>
      </c>
      <c r="BK98" s="979"/>
      <c r="BL98" s="980"/>
      <c r="BM98" s="295" t="s">
        <v>695</v>
      </c>
      <c r="BN98" s="981" t="str">
        <f>IF(SUM(BH98:BM98)=0,"",SUM(BH98:BM98))</f>
        <v/>
      </c>
      <c r="BO98" s="982"/>
      <c r="BP98" s="295" t="s">
        <v>695</v>
      </c>
      <c r="BQ98" s="979"/>
      <c r="BR98" s="980"/>
      <c r="BS98" s="295" t="s">
        <v>695</v>
      </c>
      <c r="BT98" s="979"/>
      <c r="BU98" s="980"/>
      <c r="BV98" s="295" t="s">
        <v>695</v>
      </c>
      <c r="BW98" s="981" t="str">
        <f>IF(SUM(BQ98:BV98)=0,"",SUM(BQ98:BV98))</f>
        <v/>
      </c>
      <c r="BX98" s="982"/>
      <c r="BY98" s="295" t="s">
        <v>695</v>
      </c>
      <c r="BZ98" s="15"/>
    </row>
    <row r="99" spans="1:78" ht="16.95" customHeight="1" thickBot="1" x14ac:dyDescent="0.25">
      <c r="A99" s="996"/>
      <c r="B99" s="997"/>
      <c r="C99" s="997"/>
      <c r="D99" s="997"/>
      <c r="E99" s="998"/>
      <c r="F99" s="1019" t="s">
        <v>856</v>
      </c>
      <c r="G99" s="1020"/>
      <c r="H99" s="1021" t="s">
        <v>857</v>
      </c>
      <c r="I99" s="1022"/>
      <c r="J99" s="979"/>
      <c r="K99" s="980"/>
      <c r="L99" s="980"/>
      <c r="M99" s="295" t="s">
        <v>695</v>
      </c>
      <c r="N99" s="979"/>
      <c r="O99" s="980"/>
      <c r="P99" s="980"/>
      <c r="Q99" s="295" t="s">
        <v>695</v>
      </c>
      <c r="R99" s="981" t="str">
        <f t="shared" si="24"/>
        <v/>
      </c>
      <c r="S99" s="982"/>
      <c r="T99" s="295" t="s">
        <v>695</v>
      </c>
      <c r="U99" s="979"/>
      <c r="V99" s="980"/>
      <c r="W99" s="295" t="s">
        <v>695</v>
      </c>
      <c r="X99" s="979"/>
      <c r="Y99" s="980"/>
      <c r="Z99" s="295" t="s">
        <v>695</v>
      </c>
      <c r="AA99" s="1017" t="str">
        <f t="shared" si="25"/>
        <v/>
      </c>
      <c r="AB99" s="1018"/>
      <c r="AC99" s="295" t="s">
        <v>695</v>
      </c>
      <c r="AD99" s="979"/>
      <c r="AE99" s="980"/>
      <c r="AF99" s="295" t="s">
        <v>695</v>
      </c>
      <c r="AG99" s="979"/>
      <c r="AH99" s="980"/>
      <c r="AI99" s="295" t="s">
        <v>695</v>
      </c>
      <c r="AJ99" s="981" t="str">
        <f t="shared" si="26"/>
        <v/>
      </c>
      <c r="AK99" s="982"/>
      <c r="AL99" s="295" t="s">
        <v>695</v>
      </c>
      <c r="AM99" s="15"/>
      <c r="AN99" s="996"/>
      <c r="AO99" s="997"/>
      <c r="AP99" s="997"/>
      <c r="AQ99" s="997"/>
      <c r="AR99" s="998"/>
      <c r="AS99" s="1023" t="s">
        <v>856</v>
      </c>
      <c r="AT99" s="1024"/>
      <c r="AU99" s="1025" t="s">
        <v>858</v>
      </c>
      <c r="AV99" s="1026"/>
      <c r="AW99" s="1002"/>
      <c r="AX99" s="1003"/>
      <c r="AY99" s="1003"/>
      <c r="AZ99" s="296" t="s">
        <v>695</v>
      </c>
      <c r="BA99" s="1002"/>
      <c r="BB99" s="1003"/>
      <c r="BC99" s="1003"/>
      <c r="BD99" s="296" t="s">
        <v>695</v>
      </c>
      <c r="BE99" s="1006" t="str">
        <f>IF(SUM(AW99:BD99)=0,"",SUM(AW99:BD99))</f>
        <v/>
      </c>
      <c r="BF99" s="1007"/>
      <c r="BG99" s="296" t="s">
        <v>695</v>
      </c>
      <c r="BH99" s="1002"/>
      <c r="BI99" s="1003"/>
      <c r="BJ99" s="296" t="s">
        <v>695</v>
      </c>
      <c r="BK99" s="1002"/>
      <c r="BL99" s="1003"/>
      <c r="BM99" s="296" t="s">
        <v>695</v>
      </c>
      <c r="BN99" s="1006" t="str">
        <f>IF(SUM(BH99:BM99)=0,"",SUM(BH99:BM99))</f>
        <v/>
      </c>
      <c r="BO99" s="1007"/>
      <c r="BP99" s="296" t="s">
        <v>695</v>
      </c>
      <c r="BQ99" s="1002"/>
      <c r="BR99" s="1003"/>
      <c r="BS99" s="296" t="s">
        <v>695</v>
      </c>
      <c r="BT99" s="1002"/>
      <c r="BU99" s="1003"/>
      <c r="BV99" s="296" t="s">
        <v>695</v>
      </c>
      <c r="BW99" s="1006" t="str">
        <f>IF(SUM(BQ99:BV99)=0,"",SUM(BQ99:BV99))</f>
        <v/>
      </c>
      <c r="BX99" s="1007"/>
      <c r="BY99" s="296" t="s">
        <v>695</v>
      </c>
      <c r="BZ99" s="15"/>
    </row>
    <row r="100" spans="1:78" ht="16.95" customHeight="1" x14ac:dyDescent="0.2">
      <c r="A100" s="996"/>
      <c r="B100" s="997"/>
      <c r="C100" s="997"/>
      <c r="D100" s="997"/>
      <c r="E100" s="998"/>
      <c r="F100" s="1019" t="s">
        <v>859</v>
      </c>
      <c r="G100" s="1020"/>
      <c r="H100" s="1021" t="s">
        <v>860</v>
      </c>
      <c r="I100" s="1022"/>
      <c r="J100" s="979"/>
      <c r="K100" s="980"/>
      <c r="L100" s="980"/>
      <c r="M100" s="295" t="s">
        <v>695</v>
      </c>
      <c r="N100" s="979"/>
      <c r="O100" s="980"/>
      <c r="P100" s="980"/>
      <c r="Q100" s="295" t="s">
        <v>695</v>
      </c>
      <c r="R100" s="981" t="str">
        <f t="shared" si="24"/>
        <v/>
      </c>
      <c r="S100" s="982"/>
      <c r="T100" s="295" t="s">
        <v>695</v>
      </c>
      <c r="U100" s="979"/>
      <c r="V100" s="980"/>
      <c r="W100" s="295" t="s">
        <v>695</v>
      </c>
      <c r="X100" s="979"/>
      <c r="Y100" s="980"/>
      <c r="Z100" s="295" t="s">
        <v>695</v>
      </c>
      <c r="AA100" s="1017" t="str">
        <f t="shared" si="25"/>
        <v/>
      </c>
      <c r="AB100" s="1018"/>
      <c r="AC100" s="295" t="s">
        <v>695</v>
      </c>
      <c r="AD100" s="979"/>
      <c r="AE100" s="980"/>
      <c r="AF100" s="295" t="s">
        <v>695</v>
      </c>
      <c r="AG100" s="979"/>
      <c r="AH100" s="980"/>
      <c r="AI100" s="295" t="s">
        <v>695</v>
      </c>
      <c r="AJ100" s="981" t="str">
        <f t="shared" si="26"/>
        <v/>
      </c>
      <c r="AK100" s="982"/>
      <c r="AL100" s="295" t="s">
        <v>695</v>
      </c>
      <c r="AM100" s="15"/>
      <c r="AN100" s="996"/>
      <c r="AO100" s="997"/>
      <c r="AP100" s="997"/>
      <c r="AQ100" s="997"/>
      <c r="AR100" s="998"/>
      <c r="AS100" s="1027" t="s">
        <v>628</v>
      </c>
      <c r="AT100" s="1028"/>
      <c r="AU100" s="297" t="s">
        <v>861</v>
      </c>
      <c r="AV100" s="298"/>
      <c r="AW100" s="1004" t="str">
        <f>IF(SUM(AW97:AY99)=0,"",SUM(AW97:AY99))</f>
        <v/>
      </c>
      <c r="AX100" s="1005"/>
      <c r="AY100" s="1005"/>
      <c r="AZ100" s="299" t="s">
        <v>695</v>
      </c>
      <c r="BA100" s="1004" t="str">
        <f>IF(SUM(BA97:BC99)=0,"",SUM(BA97:BC99))</f>
        <v/>
      </c>
      <c r="BB100" s="1005"/>
      <c r="BC100" s="1005"/>
      <c r="BD100" s="299" t="s">
        <v>695</v>
      </c>
      <c r="BE100" s="1004" t="str">
        <f>IF(SUM(BE97:BF99)=0,"",SUM(BE97:BF99))</f>
        <v/>
      </c>
      <c r="BF100" s="1005"/>
      <c r="BG100" s="299" t="s">
        <v>695</v>
      </c>
      <c r="BH100" s="1004" t="str">
        <f>IF(SUM(BH97:BI99)=0,"",SUM(BH97:BI99))</f>
        <v/>
      </c>
      <c r="BI100" s="1005"/>
      <c r="BJ100" s="299" t="s">
        <v>695</v>
      </c>
      <c r="BK100" s="1004" t="str">
        <f>IF(SUM(BK97:BL99)=0,"",SUM(BK97:BL99))</f>
        <v/>
      </c>
      <c r="BL100" s="1005"/>
      <c r="BM100" s="299" t="s">
        <v>695</v>
      </c>
      <c r="BN100" s="1004" t="str">
        <f>IF(SUM(BN97:BO99)=0,"",SUM(BN97:BO99))</f>
        <v/>
      </c>
      <c r="BO100" s="1005"/>
      <c r="BP100" s="299" t="s">
        <v>695</v>
      </c>
      <c r="BQ100" s="1004" t="str">
        <f>IF(SUM(BQ97:BR99)=0,"",SUM(BQ97:BR99))</f>
        <v/>
      </c>
      <c r="BR100" s="1005"/>
      <c r="BS100" s="299" t="s">
        <v>695</v>
      </c>
      <c r="BT100" s="1004" t="str">
        <f>IF(SUM(BT97:BU99)=0,"",SUM(BT97:BU99))</f>
        <v/>
      </c>
      <c r="BU100" s="1005"/>
      <c r="BV100" s="299" t="s">
        <v>695</v>
      </c>
      <c r="BW100" s="1004" t="str">
        <f>IF(SUM(BW97:BX99)=0,"",SUM(BW97:BX99))</f>
        <v/>
      </c>
      <c r="BX100" s="1005"/>
      <c r="BY100" s="299" t="s">
        <v>695</v>
      </c>
      <c r="BZ100" s="15"/>
    </row>
    <row r="101" spans="1:78" ht="16.95" customHeight="1" x14ac:dyDescent="0.2">
      <c r="A101" s="996"/>
      <c r="B101" s="997"/>
      <c r="C101" s="997"/>
      <c r="D101" s="997"/>
      <c r="E101" s="998"/>
      <c r="F101" s="1019" t="s">
        <v>862</v>
      </c>
      <c r="G101" s="1020"/>
      <c r="H101" s="1021" t="s">
        <v>863</v>
      </c>
      <c r="I101" s="1022"/>
      <c r="J101" s="979"/>
      <c r="K101" s="980"/>
      <c r="L101" s="980"/>
      <c r="M101" s="295" t="s">
        <v>695</v>
      </c>
      <c r="N101" s="979"/>
      <c r="O101" s="980"/>
      <c r="P101" s="980"/>
      <c r="Q101" s="295" t="s">
        <v>695</v>
      </c>
      <c r="R101" s="981" t="str">
        <f t="shared" si="24"/>
        <v/>
      </c>
      <c r="S101" s="982"/>
      <c r="T101" s="295" t="s">
        <v>695</v>
      </c>
      <c r="U101" s="979"/>
      <c r="V101" s="980"/>
      <c r="W101" s="295" t="s">
        <v>695</v>
      </c>
      <c r="X101" s="979"/>
      <c r="Y101" s="980"/>
      <c r="Z101" s="295" t="s">
        <v>695</v>
      </c>
      <c r="AA101" s="1017" t="str">
        <f t="shared" si="25"/>
        <v/>
      </c>
      <c r="AB101" s="1018"/>
      <c r="AC101" s="295" t="s">
        <v>695</v>
      </c>
      <c r="AD101" s="979"/>
      <c r="AE101" s="980"/>
      <c r="AF101" s="295" t="s">
        <v>695</v>
      </c>
      <c r="AG101" s="979"/>
      <c r="AH101" s="980"/>
      <c r="AI101" s="295" t="s">
        <v>695</v>
      </c>
      <c r="AJ101" s="981" t="str">
        <f t="shared" si="26"/>
        <v/>
      </c>
      <c r="AK101" s="982"/>
      <c r="AL101" s="295" t="s">
        <v>695</v>
      </c>
      <c r="AM101" s="15"/>
      <c r="AN101" s="999"/>
      <c r="AO101" s="1000"/>
      <c r="AP101" s="1000"/>
      <c r="AQ101" s="1000"/>
      <c r="AR101" s="1001"/>
      <c r="AS101" s="1029"/>
      <c r="AT101" s="1030"/>
      <c r="AU101" s="300" t="s">
        <v>697</v>
      </c>
      <c r="AV101" s="301"/>
      <c r="AW101" s="1037"/>
      <c r="AX101" s="1038"/>
      <c r="AY101" s="1038"/>
      <c r="AZ101" s="1039"/>
      <c r="BA101" s="1037"/>
      <c r="BB101" s="1038"/>
      <c r="BC101" s="1038"/>
      <c r="BD101" s="1039"/>
      <c r="BE101" s="1037"/>
      <c r="BF101" s="1038"/>
      <c r="BG101" s="1039"/>
      <c r="BH101" s="1035" t="str">
        <f>IF(ISERROR(BH100/AW100*100),"",BH100/AW100*100)</f>
        <v/>
      </c>
      <c r="BI101" s="1036"/>
      <c r="BJ101" s="302" t="s">
        <v>864</v>
      </c>
      <c r="BK101" s="1035" t="str">
        <f>IF(ISERROR(BK100/BA100*100),"",BK100/BA100*100)</f>
        <v/>
      </c>
      <c r="BL101" s="1036"/>
      <c r="BM101" s="302" t="s">
        <v>865</v>
      </c>
      <c r="BN101" s="1035" t="str">
        <f>IF(ISERROR(BN100/BE100*100),"",BN100/BE100*100)</f>
        <v/>
      </c>
      <c r="BO101" s="1036"/>
      <c r="BP101" s="302" t="s">
        <v>865</v>
      </c>
      <c r="BQ101" s="1035" t="str">
        <f>IF(ISERROR(BQ100/AW100*100),"",BQ100/AW100*100)</f>
        <v/>
      </c>
      <c r="BR101" s="1036"/>
      <c r="BS101" s="302" t="s">
        <v>865</v>
      </c>
      <c r="BT101" s="1035" t="str">
        <f>IF(ISERROR(BT100/BA100*100),"",BT100/BA100*100)</f>
        <v/>
      </c>
      <c r="BU101" s="1036"/>
      <c r="BV101" s="302" t="s">
        <v>865</v>
      </c>
      <c r="BW101" s="1035" t="str">
        <f>IF(ISERROR(BW100/BE100*100),"",BW100/BE100*100)</f>
        <v/>
      </c>
      <c r="BX101" s="1036"/>
      <c r="BY101" s="302" t="s">
        <v>865</v>
      </c>
      <c r="BZ101" s="15"/>
    </row>
    <row r="102" spans="1:78" ht="16.95" customHeight="1" thickBot="1" x14ac:dyDescent="0.25">
      <c r="A102" s="996"/>
      <c r="B102" s="997"/>
      <c r="C102" s="997"/>
      <c r="D102" s="997"/>
      <c r="E102" s="998"/>
      <c r="F102" s="1023" t="s">
        <v>866</v>
      </c>
      <c r="G102" s="1024"/>
      <c r="H102" s="1025" t="s">
        <v>867</v>
      </c>
      <c r="I102" s="1026"/>
      <c r="J102" s="1002"/>
      <c r="K102" s="1003"/>
      <c r="L102" s="1003"/>
      <c r="M102" s="296" t="s">
        <v>695</v>
      </c>
      <c r="N102" s="1002"/>
      <c r="O102" s="1003"/>
      <c r="P102" s="1003"/>
      <c r="Q102" s="296" t="s">
        <v>695</v>
      </c>
      <c r="R102" s="1006" t="str">
        <f t="shared" si="24"/>
        <v/>
      </c>
      <c r="S102" s="1007"/>
      <c r="T102" s="296" t="s">
        <v>695</v>
      </c>
      <c r="U102" s="1002"/>
      <c r="V102" s="1003"/>
      <c r="W102" s="296" t="s">
        <v>695</v>
      </c>
      <c r="X102" s="1002"/>
      <c r="Y102" s="1003"/>
      <c r="Z102" s="296" t="s">
        <v>695</v>
      </c>
      <c r="AA102" s="1040" t="str">
        <f t="shared" si="25"/>
        <v/>
      </c>
      <c r="AB102" s="1041"/>
      <c r="AC102" s="296" t="s">
        <v>695</v>
      </c>
      <c r="AD102" s="1002"/>
      <c r="AE102" s="1003"/>
      <c r="AF102" s="296" t="s">
        <v>695</v>
      </c>
      <c r="AG102" s="1002"/>
      <c r="AH102" s="1003"/>
      <c r="AI102" s="296" t="s">
        <v>695</v>
      </c>
      <c r="AJ102" s="1006" t="str">
        <f t="shared" si="26"/>
        <v/>
      </c>
      <c r="AK102" s="1007"/>
      <c r="AL102" s="296" t="s">
        <v>695</v>
      </c>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row>
    <row r="103" spans="1:78" ht="16.95" customHeight="1" x14ac:dyDescent="0.2">
      <c r="A103" s="996"/>
      <c r="B103" s="997"/>
      <c r="C103" s="997"/>
      <c r="D103" s="997"/>
      <c r="E103" s="998"/>
      <c r="F103" s="1031" t="s">
        <v>628</v>
      </c>
      <c r="G103" s="1032"/>
      <c r="H103" s="303" t="s">
        <v>861</v>
      </c>
      <c r="I103" s="304"/>
      <c r="J103" s="1004" t="str">
        <f>IF(SUM(J97:L102)=0,"",SUM(J97:L102))</f>
        <v/>
      </c>
      <c r="K103" s="1005"/>
      <c r="L103" s="1005"/>
      <c r="M103" s="299" t="s">
        <v>695</v>
      </c>
      <c r="N103" s="1004" t="str">
        <f>IF(SUM(N97:P102)=0,"",SUM(N97:P102))</f>
        <v/>
      </c>
      <c r="O103" s="1005"/>
      <c r="P103" s="1005"/>
      <c r="Q103" s="299" t="s">
        <v>695</v>
      </c>
      <c r="R103" s="1004" t="str">
        <f>IF(SUM(R97:S102)=0,"",SUM(R97:S102))</f>
        <v/>
      </c>
      <c r="S103" s="1005"/>
      <c r="T103" s="299" t="s">
        <v>695</v>
      </c>
      <c r="U103" s="1004" t="str">
        <f>IF(SUM(U97:V102)=0,"",SUM(U97:V102))</f>
        <v/>
      </c>
      <c r="V103" s="1005"/>
      <c r="W103" s="299" t="s">
        <v>695</v>
      </c>
      <c r="X103" s="1004" t="str">
        <f>IF(SUM(X97:Y102)=0,"",SUM(X97:Y102))</f>
        <v/>
      </c>
      <c r="Y103" s="1005"/>
      <c r="Z103" s="299" t="s">
        <v>695</v>
      </c>
      <c r="AA103" s="1004" t="str">
        <f>IF(SUM(AA97:AB102)=0,"",SUM(AA97:AB102))</f>
        <v/>
      </c>
      <c r="AB103" s="1005"/>
      <c r="AC103" s="299" t="s">
        <v>695</v>
      </c>
      <c r="AD103" s="1004" t="str">
        <f>IF(SUM(AD97:AE102)=0,"",SUM(AD97:AE102))</f>
        <v/>
      </c>
      <c r="AE103" s="1005"/>
      <c r="AF103" s="299" t="s">
        <v>695</v>
      </c>
      <c r="AG103" s="1004" t="str">
        <f>IF(SUM(AG97:AH102)=0,"",SUM(AG97:AH102))</f>
        <v/>
      </c>
      <c r="AH103" s="1005"/>
      <c r="AI103" s="299" t="s">
        <v>695</v>
      </c>
      <c r="AJ103" s="1004" t="str">
        <f>IF(SUM(AJ97:AK102)=0,"",SUM(AJ97:AK102))</f>
        <v/>
      </c>
      <c r="AK103" s="1005"/>
      <c r="AL103" s="299" t="s">
        <v>695</v>
      </c>
      <c r="AM103" s="15"/>
      <c r="AN103" s="1008" t="s">
        <v>847</v>
      </c>
      <c r="AO103" s="1009"/>
      <c r="AP103" s="1009"/>
      <c r="AQ103" s="1009"/>
      <c r="AR103" s="1010"/>
      <c r="AS103" s="1008" t="s">
        <v>848</v>
      </c>
      <c r="AT103" s="1009"/>
      <c r="AU103" s="1009"/>
      <c r="AV103" s="1010"/>
      <c r="AW103" s="1014" t="s">
        <v>849</v>
      </c>
      <c r="AX103" s="1015"/>
      <c r="AY103" s="1015"/>
      <c r="AZ103" s="1015"/>
      <c r="BA103" s="1015"/>
      <c r="BB103" s="1015"/>
      <c r="BC103" s="1015"/>
      <c r="BD103" s="1015"/>
      <c r="BE103" s="1015"/>
      <c r="BF103" s="1015"/>
      <c r="BG103" s="1016"/>
      <c r="BH103" s="973" t="s">
        <v>692</v>
      </c>
      <c r="BI103" s="974"/>
      <c r="BJ103" s="974"/>
      <c r="BK103" s="974"/>
      <c r="BL103" s="974"/>
      <c r="BM103" s="974"/>
      <c r="BN103" s="974"/>
      <c r="BO103" s="974"/>
      <c r="BP103" s="975"/>
      <c r="BQ103" s="973" t="s">
        <v>693</v>
      </c>
      <c r="BR103" s="974"/>
      <c r="BS103" s="974"/>
      <c r="BT103" s="974"/>
      <c r="BU103" s="974"/>
      <c r="BV103" s="974"/>
      <c r="BW103" s="974"/>
      <c r="BX103" s="974"/>
      <c r="BY103" s="975"/>
      <c r="BZ103" s="15"/>
    </row>
    <row r="104" spans="1:78" ht="16.95" customHeight="1" thickBot="1" x14ac:dyDescent="0.25">
      <c r="A104" s="999"/>
      <c r="B104" s="1000"/>
      <c r="C104" s="1000"/>
      <c r="D104" s="1000"/>
      <c r="E104" s="1001"/>
      <c r="F104" s="1033"/>
      <c r="G104" s="1034"/>
      <c r="H104" s="300" t="s">
        <v>697</v>
      </c>
      <c r="I104" s="301"/>
      <c r="J104" s="1037"/>
      <c r="K104" s="1038"/>
      <c r="L104" s="1038"/>
      <c r="M104" s="1039"/>
      <c r="N104" s="1037"/>
      <c r="O104" s="1038"/>
      <c r="P104" s="1038"/>
      <c r="Q104" s="1039"/>
      <c r="R104" s="1037"/>
      <c r="S104" s="1038"/>
      <c r="T104" s="1039"/>
      <c r="U104" s="1035" t="str">
        <f>IF(ISERROR(U103/J103*100),"",U103/J103*100)</f>
        <v/>
      </c>
      <c r="V104" s="1036"/>
      <c r="W104" s="302" t="s">
        <v>864</v>
      </c>
      <c r="X104" s="1035" t="str">
        <f>IF(ISERROR(X103/N103*100),"",X103/N103*100)</f>
        <v/>
      </c>
      <c r="Y104" s="1036"/>
      <c r="Z104" s="302" t="s">
        <v>865</v>
      </c>
      <c r="AA104" s="1035" t="str">
        <f>IF(ISERROR(AA103/R103*100),"",AA103/R103*100)</f>
        <v/>
      </c>
      <c r="AB104" s="1036"/>
      <c r="AC104" s="302" t="s">
        <v>865</v>
      </c>
      <c r="AD104" s="1035" t="str">
        <f>IF(ISERROR(AD103/J103*100),"",AD103/J103*100)</f>
        <v/>
      </c>
      <c r="AE104" s="1036"/>
      <c r="AF104" s="302" t="s">
        <v>865</v>
      </c>
      <c r="AG104" s="1035" t="str">
        <f>IF(ISERROR(AG103/N103*100),"",AG103/N103*100)</f>
        <v/>
      </c>
      <c r="AH104" s="1036"/>
      <c r="AI104" s="302" t="s">
        <v>865</v>
      </c>
      <c r="AJ104" s="1035" t="str">
        <f>IF(ISERROR(AJ103/R103*100),"",AJ103/R103*100)</f>
        <v/>
      </c>
      <c r="AK104" s="1036"/>
      <c r="AL104" s="302" t="s">
        <v>865</v>
      </c>
      <c r="AM104" s="15"/>
      <c r="AN104" s="1011"/>
      <c r="AO104" s="1012"/>
      <c r="AP104" s="1012"/>
      <c r="AQ104" s="1012"/>
      <c r="AR104" s="1013"/>
      <c r="AS104" s="1011"/>
      <c r="AT104" s="1012"/>
      <c r="AU104" s="1012"/>
      <c r="AV104" s="1013"/>
      <c r="AW104" s="976" t="s">
        <v>408</v>
      </c>
      <c r="AX104" s="977"/>
      <c r="AY104" s="977"/>
      <c r="AZ104" s="978"/>
      <c r="BA104" s="976" t="s">
        <v>409</v>
      </c>
      <c r="BB104" s="977"/>
      <c r="BC104" s="977"/>
      <c r="BD104" s="978"/>
      <c r="BE104" s="976" t="s">
        <v>694</v>
      </c>
      <c r="BF104" s="977"/>
      <c r="BG104" s="978"/>
      <c r="BH104" s="976" t="s">
        <v>408</v>
      </c>
      <c r="BI104" s="977"/>
      <c r="BJ104" s="978"/>
      <c r="BK104" s="976" t="s">
        <v>409</v>
      </c>
      <c r="BL104" s="977"/>
      <c r="BM104" s="978"/>
      <c r="BN104" s="976" t="s">
        <v>694</v>
      </c>
      <c r="BO104" s="977"/>
      <c r="BP104" s="978"/>
      <c r="BQ104" s="976" t="s">
        <v>408</v>
      </c>
      <c r="BR104" s="977"/>
      <c r="BS104" s="978"/>
      <c r="BT104" s="976" t="s">
        <v>409</v>
      </c>
      <c r="BU104" s="977"/>
      <c r="BV104" s="978"/>
      <c r="BW104" s="976" t="s">
        <v>694</v>
      </c>
      <c r="BX104" s="977"/>
      <c r="BY104" s="978"/>
      <c r="BZ104" s="15"/>
    </row>
    <row r="105" spans="1:78" ht="16.95" customHeight="1" thickTop="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993"/>
      <c r="AO105" s="994"/>
      <c r="AP105" s="994"/>
      <c r="AQ105" s="994"/>
      <c r="AR105" s="995"/>
      <c r="AS105" s="983" t="s">
        <v>850</v>
      </c>
      <c r="AT105" s="984"/>
      <c r="AU105" s="985" t="s">
        <v>852</v>
      </c>
      <c r="AV105" s="986"/>
      <c r="AW105" s="987"/>
      <c r="AX105" s="988"/>
      <c r="AY105" s="988"/>
      <c r="AZ105" s="294" t="s">
        <v>695</v>
      </c>
      <c r="BA105" s="987"/>
      <c r="BB105" s="988"/>
      <c r="BC105" s="988"/>
      <c r="BD105" s="294" t="s">
        <v>695</v>
      </c>
      <c r="BE105" s="989" t="str">
        <f>IF(SUM(AW105:BD105)=0,"",SUM(AW105:BD105))</f>
        <v/>
      </c>
      <c r="BF105" s="990"/>
      <c r="BG105" s="294" t="s">
        <v>695</v>
      </c>
      <c r="BH105" s="987"/>
      <c r="BI105" s="988"/>
      <c r="BJ105" s="294" t="s">
        <v>695</v>
      </c>
      <c r="BK105" s="987"/>
      <c r="BL105" s="988"/>
      <c r="BM105" s="294" t="s">
        <v>695</v>
      </c>
      <c r="BN105" s="989" t="str">
        <f>IF(SUM(BH105:BM105)=0,"",SUM(BH105:BM105))</f>
        <v/>
      </c>
      <c r="BO105" s="990"/>
      <c r="BP105" s="294" t="s">
        <v>695</v>
      </c>
      <c r="BQ105" s="987"/>
      <c r="BR105" s="988"/>
      <c r="BS105" s="294" t="s">
        <v>695</v>
      </c>
      <c r="BT105" s="987"/>
      <c r="BU105" s="988"/>
      <c r="BV105" s="294" t="s">
        <v>695</v>
      </c>
      <c r="BW105" s="989" t="str">
        <f>IF(SUM(BQ105:BV105)=0,"",SUM(BQ105:BV105))</f>
        <v/>
      </c>
      <c r="BX105" s="990"/>
      <c r="BY105" s="294" t="s">
        <v>695</v>
      </c>
      <c r="BZ105" s="15"/>
    </row>
    <row r="106" spans="1:78" ht="16.95" customHeight="1" x14ac:dyDescent="0.2">
      <c r="A106" s="1008" t="s">
        <v>847</v>
      </c>
      <c r="B106" s="1009"/>
      <c r="C106" s="1009"/>
      <c r="D106" s="1009"/>
      <c r="E106" s="1010"/>
      <c r="F106" s="1008" t="s">
        <v>848</v>
      </c>
      <c r="G106" s="1009"/>
      <c r="H106" s="1009"/>
      <c r="I106" s="1010"/>
      <c r="J106" s="1014" t="s">
        <v>849</v>
      </c>
      <c r="K106" s="1015"/>
      <c r="L106" s="1015"/>
      <c r="M106" s="1015"/>
      <c r="N106" s="1015"/>
      <c r="O106" s="1015"/>
      <c r="P106" s="1015"/>
      <c r="Q106" s="1015"/>
      <c r="R106" s="1015"/>
      <c r="S106" s="1015"/>
      <c r="T106" s="1016"/>
      <c r="U106" s="973" t="s">
        <v>692</v>
      </c>
      <c r="V106" s="974"/>
      <c r="W106" s="974"/>
      <c r="X106" s="974"/>
      <c r="Y106" s="974"/>
      <c r="Z106" s="974"/>
      <c r="AA106" s="974"/>
      <c r="AB106" s="974"/>
      <c r="AC106" s="975"/>
      <c r="AD106" s="973" t="s">
        <v>693</v>
      </c>
      <c r="AE106" s="974"/>
      <c r="AF106" s="974"/>
      <c r="AG106" s="974"/>
      <c r="AH106" s="974"/>
      <c r="AI106" s="974"/>
      <c r="AJ106" s="974"/>
      <c r="AK106" s="974"/>
      <c r="AL106" s="975"/>
      <c r="AM106" s="15"/>
      <c r="AN106" s="996"/>
      <c r="AO106" s="997"/>
      <c r="AP106" s="997"/>
      <c r="AQ106" s="997"/>
      <c r="AR106" s="998"/>
      <c r="AS106" s="1019" t="s">
        <v>853</v>
      </c>
      <c r="AT106" s="1020"/>
      <c r="AU106" s="1021" t="s">
        <v>855</v>
      </c>
      <c r="AV106" s="1022"/>
      <c r="AW106" s="979"/>
      <c r="AX106" s="980"/>
      <c r="AY106" s="980"/>
      <c r="AZ106" s="295" t="s">
        <v>695</v>
      </c>
      <c r="BA106" s="979"/>
      <c r="BB106" s="980"/>
      <c r="BC106" s="980"/>
      <c r="BD106" s="295" t="s">
        <v>695</v>
      </c>
      <c r="BE106" s="981" t="str">
        <f>IF(SUM(AW106:BD106)=0,"",SUM(AW106:BD106))</f>
        <v/>
      </c>
      <c r="BF106" s="982"/>
      <c r="BG106" s="295" t="s">
        <v>695</v>
      </c>
      <c r="BH106" s="979"/>
      <c r="BI106" s="980"/>
      <c r="BJ106" s="295" t="s">
        <v>695</v>
      </c>
      <c r="BK106" s="979"/>
      <c r="BL106" s="980"/>
      <c r="BM106" s="295" t="s">
        <v>695</v>
      </c>
      <c r="BN106" s="981" t="str">
        <f>IF(SUM(BH106:BM106)=0,"",SUM(BH106:BM106))</f>
        <v/>
      </c>
      <c r="BO106" s="982"/>
      <c r="BP106" s="295" t="s">
        <v>695</v>
      </c>
      <c r="BQ106" s="979"/>
      <c r="BR106" s="980"/>
      <c r="BS106" s="295" t="s">
        <v>695</v>
      </c>
      <c r="BT106" s="979"/>
      <c r="BU106" s="980"/>
      <c r="BV106" s="295" t="s">
        <v>695</v>
      </c>
      <c r="BW106" s="981" t="str">
        <f>IF(SUM(BQ106:BV106)=0,"",SUM(BQ106:BV106))</f>
        <v/>
      </c>
      <c r="BX106" s="982"/>
      <c r="BY106" s="295" t="s">
        <v>695</v>
      </c>
      <c r="BZ106" s="15"/>
    </row>
    <row r="107" spans="1:78" ht="16.95" customHeight="1" thickBot="1" x14ac:dyDescent="0.25">
      <c r="A107" s="1011"/>
      <c r="B107" s="1012"/>
      <c r="C107" s="1012"/>
      <c r="D107" s="1012"/>
      <c r="E107" s="1013"/>
      <c r="F107" s="1011"/>
      <c r="G107" s="1012"/>
      <c r="H107" s="1012"/>
      <c r="I107" s="1013"/>
      <c r="J107" s="976" t="s">
        <v>408</v>
      </c>
      <c r="K107" s="977"/>
      <c r="L107" s="977"/>
      <c r="M107" s="978"/>
      <c r="N107" s="976" t="s">
        <v>409</v>
      </c>
      <c r="O107" s="977"/>
      <c r="P107" s="977"/>
      <c r="Q107" s="978"/>
      <c r="R107" s="976" t="s">
        <v>694</v>
      </c>
      <c r="S107" s="977"/>
      <c r="T107" s="978"/>
      <c r="U107" s="976" t="s">
        <v>408</v>
      </c>
      <c r="V107" s="977"/>
      <c r="W107" s="978"/>
      <c r="X107" s="976" t="s">
        <v>409</v>
      </c>
      <c r="Y107" s="977"/>
      <c r="Z107" s="978"/>
      <c r="AA107" s="976" t="s">
        <v>694</v>
      </c>
      <c r="AB107" s="977"/>
      <c r="AC107" s="978"/>
      <c r="AD107" s="976" t="s">
        <v>408</v>
      </c>
      <c r="AE107" s="977"/>
      <c r="AF107" s="978"/>
      <c r="AG107" s="976" t="s">
        <v>409</v>
      </c>
      <c r="AH107" s="977"/>
      <c r="AI107" s="978"/>
      <c r="AJ107" s="976" t="s">
        <v>694</v>
      </c>
      <c r="AK107" s="977"/>
      <c r="AL107" s="978"/>
      <c r="AM107" s="15"/>
      <c r="AN107" s="996"/>
      <c r="AO107" s="997"/>
      <c r="AP107" s="997"/>
      <c r="AQ107" s="997"/>
      <c r="AR107" s="998"/>
      <c r="AS107" s="1023" t="s">
        <v>856</v>
      </c>
      <c r="AT107" s="1024"/>
      <c r="AU107" s="1025" t="s">
        <v>858</v>
      </c>
      <c r="AV107" s="1026"/>
      <c r="AW107" s="1002"/>
      <c r="AX107" s="1003"/>
      <c r="AY107" s="1003"/>
      <c r="AZ107" s="296" t="s">
        <v>695</v>
      </c>
      <c r="BA107" s="1002"/>
      <c r="BB107" s="1003"/>
      <c r="BC107" s="1003"/>
      <c r="BD107" s="296" t="s">
        <v>695</v>
      </c>
      <c r="BE107" s="1006" t="str">
        <f>IF(SUM(AW107:BD107)=0,"",SUM(AW107:BD107))</f>
        <v/>
      </c>
      <c r="BF107" s="1007"/>
      <c r="BG107" s="296" t="s">
        <v>695</v>
      </c>
      <c r="BH107" s="1002"/>
      <c r="BI107" s="1003"/>
      <c r="BJ107" s="296" t="s">
        <v>695</v>
      </c>
      <c r="BK107" s="1002"/>
      <c r="BL107" s="1003"/>
      <c r="BM107" s="296" t="s">
        <v>695</v>
      </c>
      <c r="BN107" s="1006" t="str">
        <f>IF(SUM(BH107:BM107)=0,"",SUM(BH107:BM107))</f>
        <v/>
      </c>
      <c r="BO107" s="1007"/>
      <c r="BP107" s="296" t="s">
        <v>695</v>
      </c>
      <c r="BQ107" s="1002"/>
      <c r="BR107" s="1003"/>
      <c r="BS107" s="296" t="s">
        <v>695</v>
      </c>
      <c r="BT107" s="1002"/>
      <c r="BU107" s="1003"/>
      <c r="BV107" s="296" t="s">
        <v>695</v>
      </c>
      <c r="BW107" s="1006" t="str">
        <f>IF(SUM(BQ107:BV107)=0,"",SUM(BQ107:BV107))</f>
        <v/>
      </c>
      <c r="BX107" s="1007"/>
      <c r="BY107" s="296" t="s">
        <v>695</v>
      </c>
      <c r="BZ107" s="15"/>
    </row>
    <row r="108" spans="1:78" ht="16.95" customHeight="1" thickTop="1" x14ac:dyDescent="0.2">
      <c r="A108" s="993"/>
      <c r="B108" s="994"/>
      <c r="C108" s="994"/>
      <c r="D108" s="994"/>
      <c r="E108" s="995"/>
      <c r="F108" s="983" t="s">
        <v>850</v>
      </c>
      <c r="G108" s="984"/>
      <c r="H108" s="985" t="s">
        <v>851</v>
      </c>
      <c r="I108" s="986"/>
      <c r="J108" s="987"/>
      <c r="K108" s="988"/>
      <c r="L108" s="988"/>
      <c r="M108" s="294" t="s">
        <v>695</v>
      </c>
      <c r="N108" s="987"/>
      <c r="O108" s="988"/>
      <c r="P108" s="988"/>
      <c r="Q108" s="294" t="s">
        <v>695</v>
      </c>
      <c r="R108" s="989" t="str">
        <f t="shared" ref="R108:R113" si="27">IF(SUM(J108:Q108)=0,"",SUM(J108:Q108))</f>
        <v/>
      </c>
      <c r="S108" s="990"/>
      <c r="T108" s="294" t="s">
        <v>695</v>
      </c>
      <c r="U108" s="987"/>
      <c r="V108" s="988"/>
      <c r="W108" s="294" t="s">
        <v>695</v>
      </c>
      <c r="X108" s="987"/>
      <c r="Y108" s="988"/>
      <c r="Z108" s="294" t="s">
        <v>695</v>
      </c>
      <c r="AA108" s="991" t="str">
        <f t="shared" ref="AA108:AA113" si="28">IF(SUM(U108:Z108)=0,"",SUM(U108:Z108))</f>
        <v/>
      </c>
      <c r="AB108" s="992"/>
      <c r="AC108" s="294" t="s">
        <v>695</v>
      </c>
      <c r="AD108" s="987"/>
      <c r="AE108" s="988"/>
      <c r="AF108" s="294" t="s">
        <v>695</v>
      </c>
      <c r="AG108" s="987"/>
      <c r="AH108" s="988"/>
      <c r="AI108" s="294" t="s">
        <v>695</v>
      </c>
      <c r="AJ108" s="989" t="str">
        <f t="shared" ref="AJ108:AJ113" si="29">IF(SUM(AD108:AI108)=0,"",SUM(AD108:AI108))</f>
        <v/>
      </c>
      <c r="AK108" s="990"/>
      <c r="AL108" s="294" t="s">
        <v>695</v>
      </c>
      <c r="AM108" s="15"/>
      <c r="AN108" s="996"/>
      <c r="AO108" s="997"/>
      <c r="AP108" s="997"/>
      <c r="AQ108" s="997"/>
      <c r="AR108" s="998"/>
      <c r="AS108" s="1027" t="s">
        <v>628</v>
      </c>
      <c r="AT108" s="1028"/>
      <c r="AU108" s="297" t="s">
        <v>861</v>
      </c>
      <c r="AV108" s="298"/>
      <c r="AW108" s="1004" t="str">
        <f>IF(SUM(AW105:AY107)=0,"",SUM(AW105:AY107))</f>
        <v/>
      </c>
      <c r="AX108" s="1005"/>
      <c r="AY108" s="1005"/>
      <c r="AZ108" s="299" t="s">
        <v>695</v>
      </c>
      <c r="BA108" s="1004" t="str">
        <f>IF(SUM(BA105:BC107)=0,"",SUM(BA105:BC107))</f>
        <v/>
      </c>
      <c r="BB108" s="1005"/>
      <c r="BC108" s="1005"/>
      <c r="BD108" s="299" t="s">
        <v>695</v>
      </c>
      <c r="BE108" s="1004" t="str">
        <f>IF(SUM(BE105:BF107)=0,"",SUM(BE105:BF107))</f>
        <v/>
      </c>
      <c r="BF108" s="1005"/>
      <c r="BG108" s="299" t="s">
        <v>695</v>
      </c>
      <c r="BH108" s="1004" t="str">
        <f>IF(SUM(BH105:BI107)=0,"",SUM(BH105:BI107))</f>
        <v/>
      </c>
      <c r="BI108" s="1005"/>
      <c r="BJ108" s="299" t="s">
        <v>695</v>
      </c>
      <c r="BK108" s="1004" t="str">
        <f>IF(SUM(BK105:BL107)=0,"",SUM(BK105:BL107))</f>
        <v/>
      </c>
      <c r="BL108" s="1005"/>
      <c r="BM108" s="299" t="s">
        <v>695</v>
      </c>
      <c r="BN108" s="1004" t="str">
        <f>IF(SUM(BN105:BO107)=0,"",SUM(BN105:BO107))</f>
        <v/>
      </c>
      <c r="BO108" s="1005"/>
      <c r="BP108" s="299" t="s">
        <v>695</v>
      </c>
      <c r="BQ108" s="1004" t="str">
        <f>IF(SUM(BQ105:BR107)=0,"",SUM(BQ105:BR107))</f>
        <v/>
      </c>
      <c r="BR108" s="1005"/>
      <c r="BS108" s="299" t="s">
        <v>695</v>
      </c>
      <c r="BT108" s="1004" t="str">
        <f>IF(SUM(BT105:BU107)=0,"",SUM(BT105:BU107))</f>
        <v/>
      </c>
      <c r="BU108" s="1005"/>
      <c r="BV108" s="299" t="s">
        <v>695</v>
      </c>
      <c r="BW108" s="1004" t="str">
        <f>IF(SUM(BW105:BX107)=0,"",SUM(BW105:BX107))</f>
        <v/>
      </c>
      <c r="BX108" s="1005"/>
      <c r="BY108" s="299" t="s">
        <v>695</v>
      </c>
      <c r="BZ108" s="15"/>
    </row>
    <row r="109" spans="1:78" ht="16.95" customHeight="1" x14ac:dyDescent="0.2">
      <c r="A109" s="996"/>
      <c r="B109" s="997"/>
      <c r="C109" s="997"/>
      <c r="D109" s="997"/>
      <c r="E109" s="998"/>
      <c r="F109" s="1019" t="s">
        <v>853</v>
      </c>
      <c r="G109" s="1020"/>
      <c r="H109" s="1021" t="s">
        <v>854</v>
      </c>
      <c r="I109" s="1022"/>
      <c r="J109" s="979"/>
      <c r="K109" s="980"/>
      <c r="L109" s="980"/>
      <c r="M109" s="295" t="s">
        <v>695</v>
      </c>
      <c r="N109" s="979"/>
      <c r="O109" s="980"/>
      <c r="P109" s="980"/>
      <c r="Q109" s="295" t="s">
        <v>695</v>
      </c>
      <c r="R109" s="981" t="str">
        <f t="shared" si="27"/>
        <v/>
      </c>
      <c r="S109" s="982"/>
      <c r="T109" s="295" t="s">
        <v>695</v>
      </c>
      <c r="U109" s="979"/>
      <c r="V109" s="980"/>
      <c r="W109" s="295" t="s">
        <v>695</v>
      </c>
      <c r="X109" s="979"/>
      <c r="Y109" s="980"/>
      <c r="Z109" s="295" t="s">
        <v>695</v>
      </c>
      <c r="AA109" s="1017" t="str">
        <f t="shared" si="28"/>
        <v/>
      </c>
      <c r="AB109" s="1018"/>
      <c r="AC109" s="295" t="s">
        <v>695</v>
      </c>
      <c r="AD109" s="979"/>
      <c r="AE109" s="980"/>
      <c r="AF109" s="295" t="s">
        <v>695</v>
      </c>
      <c r="AG109" s="979"/>
      <c r="AH109" s="980"/>
      <c r="AI109" s="295" t="s">
        <v>695</v>
      </c>
      <c r="AJ109" s="981" t="str">
        <f t="shared" si="29"/>
        <v/>
      </c>
      <c r="AK109" s="982"/>
      <c r="AL109" s="295" t="s">
        <v>695</v>
      </c>
      <c r="AM109" s="15"/>
      <c r="AN109" s="999"/>
      <c r="AO109" s="1000"/>
      <c r="AP109" s="1000"/>
      <c r="AQ109" s="1000"/>
      <c r="AR109" s="1001"/>
      <c r="AS109" s="1029"/>
      <c r="AT109" s="1030"/>
      <c r="AU109" s="300" t="s">
        <v>697</v>
      </c>
      <c r="AV109" s="301"/>
      <c r="AW109" s="1037"/>
      <c r="AX109" s="1038"/>
      <c r="AY109" s="1038"/>
      <c r="AZ109" s="1039"/>
      <c r="BA109" s="1037"/>
      <c r="BB109" s="1038"/>
      <c r="BC109" s="1038"/>
      <c r="BD109" s="1039"/>
      <c r="BE109" s="1037"/>
      <c r="BF109" s="1038"/>
      <c r="BG109" s="1039"/>
      <c r="BH109" s="1035" t="str">
        <f>IF(ISERROR(BH108/AW108*100),"",BH108/AW108*100)</f>
        <v/>
      </c>
      <c r="BI109" s="1036"/>
      <c r="BJ109" s="302" t="s">
        <v>864</v>
      </c>
      <c r="BK109" s="1035" t="str">
        <f>IF(ISERROR(BK108/BA108*100),"",BK108/BA108*100)</f>
        <v/>
      </c>
      <c r="BL109" s="1036"/>
      <c r="BM109" s="302" t="s">
        <v>865</v>
      </c>
      <c r="BN109" s="1035" t="str">
        <f>IF(ISERROR(BN108/BE108*100),"",BN108/BE108*100)</f>
        <v/>
      </c>
      <c r="BO109" s="1036"/>
      <c r="BP109" s="302" t="s">
        <v>865</v>
      </c>
      <c r="BQ109" s="1035" t="str">
        <f>IF(ISERROR(BQ108/AW108*100),"",BQ108/AW108*100)</f>
        <v/>
      </c>
      <c r="BR109" s="1036"/>
      <c r="BS109" s="302" t="s">
        <v>865</v>
      </c>
      <c r="BT109" s="1035" t="str">
        <f>IF(ISERROR(BT108/BA108*100),"",BT108/BA108*100)</f>
        <v/>
      </c>
      <c r="BU109" s="1036"/>
      <c r="BV109" s="302" t="s">
        <v>865</v>
      </c>
      <c r="BW109" s="1035" t="str">
        <f>IF(ISERROR(BW108/BE108*100),"",BW108/BE108*100)</f>
        <v/>
      </c>
      <c r="BX109" s="1036"/>
      <c r="BY109" s="302" t="s">
        <v>865</v>
      </c>
      <c r="BZ109" s="15"/>
    </row>
    <row r="110" spans="1:78" ht="16.95" customHeight="1" x14ac:dyDescent="0.2">
      <c r="A110" s="996"/>
      <c r="B110" s="997"/>
      <c r="C110" s="997"/>
      <c r="D110" s="997"/>
      <c r="E110" s="998"/>
      <c r="F110" s="1019" t="s">
        <v>856</v>
      </c>
      <c r="G110" s="1020"/>
      <c r="H110" s="1021" t="s">
        <v>857</v>
      </c>
      <c r="I110" s="1022"/>
      <c r="J110" s="979"/>
      <c r="K110" s="980"/>
      <c r="L110" s="980"/>
      <c r="M110" s="295" t="s">
        <v>695</v>
      </c>
      <c r="N110" s="979"/>
      <c r="O110" s="980"/>
      <c r="P110" s="980"/>
      <c r="Q110" s="295" t="s">
        <v>695</v>
      </c>
      <c r="R110" s="981" t="str">
        <f t="shared" si="27"/>
        <v/>
      </c>
      <c r="S110" s="982"/>
      <c r="T110" s="295" t="s">
        <v>695</v>
      </c>
      <c r="U110" s="979"/>
      <c r="V110" s="980"/>
      <c r="W110" s="295" t="s">
        <v>695</v>
      </c>
      <c r="X110" s="979"/>
      <c r="Y110" s="980"/>
      <c r="Z110" s="295" t="s">
        <v>695</v>
      </c>
      <c r="AA110" s="1017" t="str">
        <f t="shared" si="28"/>
        <v/>
      </c>
      <c r="AB110" s="1018"/>
      <c r="AC110" s="295" t="s">
        <v>695</v>
      </c>
      <c r="AD110" s="979"/>
      <c r="AE110" s="980"/>
      <c r="AF110" s="295" t="s">
        <v>695</v>
      </c>
      <c r="AG110" s="979"/>
      <c r="AH110" s="980"/>
      <c r="AI110" s="295" t="s">
        <v>695</v>
      </c>
      <c r="AJ110" s="981" t="str">
        <f t="shared" si="29"/>
        <v/>
      </c>
      <c r="AK110" s="982"/>
      <c r="AL110" s="295" t="s">
        <v>695</v>
      </c>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row>
    <row r="111" spans="1:78" ht="16.95" customHeight="1" x14ac:dyDescent="0.2">
      <c r="A111" s="996"/>
      <c r="B111" s="997"/>
      <c r="C111" s="997"/>
      <c r="D111" s="997"/>
      <c r="E111" s="998"/>
      <c r="F111" s="1019" t="s">
        <v>859</v>
      </c>
      <c r="G111" s="1020"/>
      <c r="H111" s="1021" t="s">
        <v>860</v>
      </c>
      <c r="I111" s="1022"/>
      <c r="J111" s="979"/>
      <c r="K111" s="980"/>
      <c r="L111" s="980"/>
      <c r="M111" s="295" t="s">
        <v>695</v>
      </c>
      <c r="N111" s="979"/>
      <c r="O111" s="980"/>
      <c r="P111" s="980"/>
      <c r="Q111" s="295" t="s">
        <v>695</v>
      </c>
      <c r="R111" s="981" t="str">
        <f t="shared" si="27"/>
        <v/>
      </c>
      <c r="S111" s="982"/>
      <c r="T111" s="295" t="s">
        <v>695</v>
      </c>
      <c r="U111" s="979"/>
      <c r="V111" s="980"/>
      <c r="W111" s="295" t="s">
        <v>695</v>
      </c>
      <c r="X111" s="979"/>
      <c r="Y111" s="980"/>
      <c r="Z111" s="295" t="s">
        <v>695</v>
      </c>
      <c r="AA111" s="1017" t="str">
        <f t="shared" si="28"/>
        <v/>
      </c>
      <c r="AB111" s="1018"/>
      <c r="AC111" s="295" t="s">
        <v>695</v>
      </c>
      <c r="AD111" s="979"/>
      <c r="AE111" s="980"/>
      <c r="AF111" s="295" t="s">
        <v>695</v>
      </c>
      <c r="AG111" s="979"/>
      <c r="AH111" s="980"/>
      <c r="AI111" s="295" t="s">
        <v>695</v>
      </c>
      <c r="AJ111" s="981" t="str">
        <f t="shared" si="29"/>
        <v/>
      </c>
      <c r="AK111" s="982"/>
      <c r="AL111" s="295" t="s">
        <v>695</v>
      </c>
      <c r="AM111" s="15"/>
      <c r="AN111" s="1008" t="s">
        <v>847</v>
      </c>
      <c r="AO111" s="1009"/>
      <c r="AP111" s="1009"/>
      <c r="AQ111" s="1009"/>
      <c r="AR111" s="1010"/>
      <c r="AS111" s="1008" t="s">
        <v>848</v>
      </c>
      <c r="AT111" s="1009"/>
      <c r="AU111" s="1009"/>
      <c r="AV111" s="1010"/>
      <c r="AW111" s="1014" t="s">
        <v>849</v>
      </c>
      <c r="AX111" s="1015"/>
      <c r="AY111" s="1015"/>
      <c r="AZ111" s="1015"/>
      <c r="BA111" s="1015"/>
      <c r="BB111" s="1015"/>
      <c r="BC111" s="1015"/>
      <c r="BD111" s="1015"/>
      <c r="BE111" s="1015"/>
      <c r="BF111" s="1015"/>
      <c r="BG111" s="1016"/>
      <c r="BH111" s="973" t="s">
        <v>692</v>
      </c>
      <c r="BI111" s="974"/>
      <c r="BJ111" s="974"/>
      <c r="BK111" s="974"/>
      <c r="BL111" s="974"/>
      <c r="BM111" s="974"/>
      <c r="BN111" s="974"/>
      <c r="BO111" s="974"/>
      <c r="BP111" s="975"/>
      <c r="BQ111" s="973" t="s">
        <v>693</v>
      </c>
      <c r="BR111" s="974"/>
      <c r="BS111" s="974"/>
      <c r="BT111" s="974"/>
      <c r="BU111" s="974"/>
      <c r="BV111" s="974"/>
      <c r="BW111" s="974"/>
      <c r="BX111" s="974"/>
      <c r="BY111" s="975"/>
      <c r="BZ111" s="15"/>
    </row>
    <row r="112" spans="1:78" ht="16.95" customHeight="1" thickBot="1" x14ac:dyDescent="0.25">
      <c r="A112" s="996"/>
      <c r="B112" s="997"/>
      <c r="C112" s="997"/>
      <c r="D112" s="997"/>
      <c r="E112" s="998"/>
      <c r="F112" s="1019" t="s">
        <v>862</v>
      </c>
      <c r="G112" s="1020"/>
      <c r="H112" s="1021" t="s">
        <v>863</v>
      </c>
      <c r="I112" s="1022"/>
      <c r="J112" s="979"/>
      <c r="K112" s="980"/>
      <c r="L112" s="980"/>
      <c r="M112" s="295" t="s">
        <v>695</v>
      </c>
      <c r="N112" s="979"/>
      <c r="O112" s="980"/>
      <c r="P112" s="980"/>
      <c r="Q112" s="295" t="s">
        <v>695</v>
      </c>
      <c r="R112" s="981" t="str">
        <f t="shared" si="27"/>
        <v/>
      </c>
      <c r="S112" s="982"/>
      <c r="T112" s="295" t="s">
        <v>695</v>
      </c>
      <c r="U112" s="979"/>
      <c r="V112" s="980"/>
      <c r="W112" s="295" t="s">
        <v>695</v>
      </c>
      <c r="X112" s="979"/>
      <c r="Y112" s="980"/>
      <c r="Z112" s="295" t="s">
        <v>695</v>
      </c>
      <c r="AA112" s="1017" t="str">
        <f t="shared" si="28"/>
        <v/>
      </c>
      <c r="AB112" s="1018"/>
      <c r="AC112" s="295" t="s">
        <v>695</v>
      </c>
      <c r="AD112" s="979"/>
      <c r="AE112" s="980"/>
      <c r="AF112" s="295" t="s">
        <v>695</v>
      </c>
      <c r="AG112" s="979"/>
      <c r="AH112" s="980"/>
      <c r="AI112" s="295" t="s">
        <v>695</v>
      </c>
      <c r="AJ112" s="981" t="str">
        <f t="shared" si="29"/>
        <v/>
      </c>
      <c r="AK112" s="982"/>
      <c r="AL112" s="295" t="s">
        <v>695</v>
      </c>
      <c r="AM112" s="15"/>
      <c r="AN112" s="1011"/>
      <c r="AO112" s="1012"/>
      <c r="AP112" s="1012"/>
      <c r="AQ112" s="1012"/>
      <c r="AR112" s="1013"/>
      <c r="AS112" s="1011"/>
      <c r="AT112" s="1012"/>
      <c r="AU112" s="1012"/>
      <c r="AV112" s="1013"/>
      <c r="AW112" s="976" t="s">
        <v>408</v>
      </c>
      <c r="AX112" s="977"/>
      <c r="AY112" s="977"/>
      <c r="AZ112" s="978"/>
      <c r="BA112" s="976" t="s">
        <v>409</v>
      </c>
      <c r="BB112" s="977"/>
      <c r="BC112" s="977"/>
      <c r="BD112" s="978"/>
      <c r="BE112" s="976" t="s">
        <v>694</v>
      </c>
      <c r="BF112" s="977"/>
      <c r="BG112" s="978"/>
      <c r="BH112" s="976" t="s">
        <v>408</v>
      </c>
      <c r="BI112" s="977"/>
      <c r="BJ112" s="978"/>
      <c r="BK112" s="976" t="s">
        <v>409</v>
      </c>
      <c r="BL112" s="977"/>
      <c r="BM112" s="978"/>
      <c r="BN112" s="976" t="s">
        <v>694</v>
      </c>
      <c r="BO112" s="977"/>
      <c r="BP112" s="978"/>
      <c r="BQ112" s="976" t="s">
        <v>408</v>
      </c>
      <c r="BR112" s="977"/>
      <c r="BS112" s="978"/>
      <c r="BT112" s="976" t="s">
        <v>409</v>
      </c>
      <c r="BU112" s="977"/>
      <c r="BV112" s="978"/>
      <c r="BW112" s="976" t="s">
        <v>694</v>
      </c>
      <c r="BX112" s="977"/>
      <c r="BY112" s="978"/>
      <c r="BZ112" s="15"/>
    </row>
    <row r="113" spans="1:78" ht="16.95" customHeight="1" thickTop="1" thickBot="1" x14ac:dyDescent="0.25">
      <c r="A113" s="996"/>
      <c r="B113" s="997"/>
      <c r="C113" s="997"/>
      <c r="D113" s="997"/>
      <c r="E113" s="998"/>
      <c r="F113" s="1023" t="s">
        <v>866</v>
      </c>
      <c r="G113" s="1024"/>
      <c r="H113" s="1025" t="s">
        <v>867</v>
      </c>
      <c r="I113" s="1026"/>
      <c r="J113" s="1002"/>
      <c r="K113" s="1003"/>
      <c r="L113" s="1003"/>
      <c r="M113" s="296" t="s">
        <v>695</v>
      </c>
      <c r="N113" s="1002"/>
      <c r="O113" s="1003"/>
      <c r="P113" s="1003"/>
      <c r="Q113" s="296" t="s">
        <v>695</v>
      </c>
      <c r="R113" s="1006" t="str">
        <f t="shared" si="27"/>
        <v/>
      </c>
      <c r="S113" s="1007"/>
      <c r="T113" s="296" t="s">
        <v>695</v>
      </c>
      <c r="U113" s="1002"/>
      <c r="V113" s="1003"/>
      <c r="W113" s="296" t="s">
        <v>695</v>
      </c>
      <c r="X113" s="1002"/>
      <c r="Y113" s="1003"/>
      <c r="Z113" s="296" t="s">
        <v>695</v>
      </c>
      <c r="AA113" s="1040" t="str">
        <f t="shared" si="28"/>
        <v/>
      </c>
      <c r="AB113" s="1041"/>
      <c r="AC113" s="296" t="s">
        <v>695</v>
      </c>
      <c r="AD113" s="1002"/>
      <c r="AE113" s="1003"/>
      <c r="AF113" s="296" t="s">
        <v>695</v>
      </c>
      <c r="AG113" s="1002"/>
      <c r="AH113" s="1003"/>
      <c r="AI113" s="296" t="s">
        <v>695</v>
      </c>
      <c r="AJ113" s="1006" t="str">
        <f t="shared" si="29"/>
        <v/>
      </c>
      <c r="AK113" s="1007"/>
      <c r="AL113" s="296" t="s">
        <v>695</v>
      </c>
      <c r="AM113" s="15"/>
      <c r="AN113" s="993"/>
      <c r="AO113" s="994"/>
      <c r="AP113" s="994"/>
      <c r="AQ113" s="994"/>
      <c r="AR113" s="995"/>
      <c r="AS113" s="983" t="s">
        <v>850</v>
      </c>
      <c r="AT113" s="984"/>
      <c r="AU113" s="985" t="s">
        <v>852</v>
      </c>
      <c r="AV113" s="986"/>
      <c r="AW113" s="987"/>
      <c r="AX113" s="988"/>
      <c r="AY113" s="988"/>
      <c r="AZ113" s="294" t="s">
        <v>695</v>
      </c>
      <c r="BA113" s="987"/>
      <c r="BB113" s="988"/>
      <c r="BC113" s="988"/>
      <c r="BD113" s="294" t="s">
        <v>695</v>
      </c>
      <c r="BE113" s="989" t="str">
        <f>IF(SUM(AW113:BD113)=0,"",SUM(AW113:BD113))</f>
        <v/>
      </c>
      <c r="BF113" s="990"/>
      <c r="BG113" s="294" t="s">
        <v>695</v>
      </c>
      <c r="BH113" s="987"/>
      <c r="BI113" s="988"/>
      <c r="BJ113" s="294" t="s">
        <v>695</v>
      </c>
      <c r="BK113" s="987"/>
      <c r="BL113" s="988"/>
      <c r="BM113" s="294" t="s">
        <v>695</v>
      </c>
      <c r="BN113" s="989" t="str">
        <f>IF(SUM(BH113:BM113)=0,"",SUM(BH113:BM113))</f>
        <v/>
      </c>
      <c r="BO113" s="990"/>
      <c r="BP113" s="294" t="s">
        <v>695</v>
      </c>
      <c r="BQ113" s="987"/>
      <c r="BR113" s="988"/>
      <c r="BS113" s="294" t="s">
        <v>695</v>
      </c>
      <c r="BT113" s="987"/>
      <c r="BU113" s="988"/>
      <c r="BV113" s="294" t="s">
        <v>695</v>
      </c>
      <c r="BW113" s="989" t="str">
        <f>IF(SUM(BQ113:BV113)=0,"",SUM(BQ113:BV113))</f>
        <v/>
      </c>
      <c r="BX113" s="990"/>
      <c r="BY113" s="294" t="s">
        <v>695</v>
      </c>
      <c r="BZ113" s="15"/>
    </row>
    <row r="114" spans="1:78" ht="16.95" customHeight="1" x14ac:dyDescent="0.2">
      <c r="A114" s="996"/>
      <c r="B114" s="997"/>
      <c r="C114" s="997"/>
      <c r="D114" s="997"/>
      <c r="E114" s="998"/>
      <c r="F114" s="1031" t="s">
        <v>628</v>
      </c>
      <c r="G114" s="1032"/>
      <c r="H114" s="303" t="s">
        <v>861</v>
      </c>
      <c r="I114" s="304"/>
      <c r="J114" s="1004" t="str">
        <f>IF(SUM(J108:L113)=0,"",SUM(J108:L113))</f>
        <v/>
      </c>
      <c r="K114" s="1005"/>
      <c r="L114" s="1005"/>
      <c r="M114" s="299" t="s">
        <v>695</v>
      </c>
      <c r="N114" s="1004" t="str">
        <f>IF(SUM(N108:P113)=0,"",SUM(N108:P113))</f>
        <v/>
      </c>
      <c r="O114" s="1005"/>
      <c r="P114" s="1005"/>
      <c r="Q114" s="299" t="s">
        <v>695</v>
      </c>
      <c r="R114" s="1004" t="str">
        <f>IF(SUM(R108:S113)=0,"",SUM(R108:S113))</f>
        <v/>
      </c>
      <c r="S114" s="1005"/>
      <c r="T114" s="299" t="s">
        <v>695</v>
      </c>
      <c r="U114" s="1004" t="str">
        <f>IF(SUM(U108:V113)=0,"",SUM(U108:V113))</f>
        <v/>
      </c>
      <c r="V114" s="1005"/>
      <c r="W114" s="299" t="s">
        <v>695</v>
      </c>
      <c r="X114" s="1004" t="str">
        <f>IF(SUM(X108:Y113)=0,"",SUM(X108:Y113))</f>
        <v/>
      </c>
      <c r="Y114" s="1005"/>
      <c r="Z114" s="299" t="s">
        <v>695</v>
      </c>
      <c r="AA114" s="1004" t="str">
        <f>IF(SUM(AA108:AB113)=0,"",SUM(AA108:AB113))</f>
        <v/>
      </c>
      <c r="AB114" s="1005"/>
      <c r="AC114" s="299" t="s">
        <v>695</v>
      </c>
      <c r="AD114" s="1004" t="str">
        <f>IF(SUM(AD108:AE113)=0,"",SUM(AD108:AE113))</f>
        <v/>
      </c>
      <c r="AE114" s="1005"/>
      <c r="AF114" s="299" t="s">
        <v>695</v>
      </c>
      <c r="AG114" s="1004" t="str">
        <f>IF(SUM(AG108:AH113)=0,"",SUM(AG108:AH113))</f>
        <v/>
      </c>
      <c r="AH114" s="1005"/>
      <c r="AI114" s="299" t="s">
        <v>695</v>
      </c>
      <c r="AJ114" s="1004" t="str">
        <f>IF(SUM(AJ108:AK113)=0,"",SUM(AJ108:AK113))</f>
        <v/>
      </c>
      <c r="AK114" s="1005"/>
      <c r="AL114" s="299" t="s">
        <v>695</v>
      </c>
      <c r="AM114" s="15"/>
      <c r="AN114" s="996"/>
      <c r="AO114" s="997"/>
      <c r="AP114" s="997"/>
      <c r="AQ114" s="997"/>
      <c r="AR114" s="998"/>
      <c r="AS114" s="1019" t="s">
        <v>853</v>
      </c>
      <c r="AT114" s="1020"/>
      <c r="AU114" s="1021" t="s">
        <v>855</v>
      </c>
      <c r="AV114" s="1022"/>
      <c r="AW114" s="979"/>
      <c r="AX114" s="980"/>
      <c r="AY114" s="980"/>
      <c r="AZ114" s="295" t="s">
        <v>695</v>
      </c>
      <c r="BA114" s="979"/>
      <c r="BB114" s="980"/>
      <c r="BC114" s="980"/>
      <c r="BD114" s="295" t="s">
        <v>695</v>
      </c>
      <c r="BE114" s="981" t="str">
        <f>IF(SUM(AW114:BD114)=0,"",SUM(AW114:BD114))</f>
        <v/>
      </c>
      <c r="BF114" s="982"/>
      <c r="BG114" s="295" t="s">
        <v>695</v>
      </c>
      <c r="BH114" s="979"/>
      <c r="BI114" s="980"/>
      <c r="BJ114" s="295" t="s">
        <v>695</v>
      </c>
      <c r="BK114" s="979"/>
      <c r="BL114" s="980"/>
      <c r="BM114" s="295" t="s">
        <v>695</v>
      </c>
      <c r="BN114" s="981" t="str">
        <f>IF(SUM(BH114:BM114)=0,"",SUM(BH114:BM114))</f>
        <v/>
      </c>
      <c r="BO114" s="982"/>
      <c r="BP114" s="295" t="s">
        <v>695</v>
      </c>
      <c r="BQ114" s="979"/>
      <c r="BR114" s="980"/>
      <c r="BS114" s="295" t="s">
        <v>695</v>
      </c>
      <c r="BT114" s="979"/>
      <c r="BU114" s="980"/>
      <c r="BV114" s="295" t="s">
        <v>695</v>
      </c>
      <c r="BW114" s="981" t="str">
        <f>IF(SUM(BQ114:BV114)=0,"",SUM(BQ114:BV114))</f>
        <v/>
      </c>
      <c r="BX114" s="982"/>
      <c r="BY114" s="295" t="s">
        <v>695</v>
      </c>
      <c r="BZ114" s="15"/>
    </row>
    <row r="115" spans="1:78" ht="16.95" customHeight="1" thickBot="1" x14ac:dyDescent="0.25">
      <c r="A115" s="999"/>
      <c r="B115" s="1000"/>
      <c r="C115" s="1000"/>
      <c r="D115" s="1000"/>
      <c r="E115" s="1001"/>
      <c r="F115" s="1033"/>
      <c r="G115" s="1034"/>
      <c r="H115" s="300" t="s">
        <v>697</v>
      </c>
      <c r="I115" s="301"/>
      <c r="J115" s="1037"/>
      <c r="K115" s="1038"/>
      <c r="L115" s="1038"/>
      <c r="M115" s="1039"/>
      <c r="N115" s="1037"/>
      <c r="O115" s="1038"/>
      <c r="P115" s="1038"/>
      <c r="Q115" s="1039"/>
      <c r="R115" s="1037"/>
      <c r="S115" s="1038"/>
      <c r="T115" s="1039"/>
      <c r="U115" s="1035" t="str">
        <f>IF(ISERROR(U114/J114*100),"",U114/J114*100)</f>
        <v/>
      </c>
      <c r="V115" s="1036"/>
      <c r="W115" s="302" t="s">
        <v>864</v>
      </c>
      <c r="X115" s="1035" t="str">
        <f>IF(ISERROR(X114/N114*100),"",X114/N114*100)</f>
        <v/>
      </c>
      <c r="Y115" s="1036"/>
      <c r="Z115" s="302" t="s">
        <v>865</v>
      </c>
      <c r="AA115" s="1035" t="str">
        <f>IF(ISERROR(AA114/R114*100),"",AA114/R114*100)</f>
        <v/>
      </c>
      <c r="AB115" s="1036"/>
      <c r="AC115" s="302" t="s">
        <v>865</v>
      </c>
      <c r="AD115" s="1035" t="str">
        <f>IF(ISERROR(AD114/J114*100),"",AD114/J114*100)</f>
        <v/>
      </c>
      <c r="AE115" s="1036"/>
      <c r="AF115" s="302" t="s">
        <v>865</v>
      </c>
      <c r="AG115" s="1035" t="str">
        <f>IF(ISERROR(AG114/N114*100),"",AG114/N114*100)</f>
        <v/>
      </c>
      <c r="AH115" s="1036"/>
      <c r="AI115" s="302" t="s">
        <v>865</v>
      </c>
      <c r="AJ115" s="1035" t="str">
        <f>IF(ISERROR(AJ114/R114*100),"",AJ114/R114*100)</f>
        <v/>
      </c>
      <c r="AK115" s="1036"/>
      <c r="AL115" s="302" t="s">
        <v>865</v>
      </c>
      <c r="AM115" s="15"/>
      <c r="AN115" s="996"/>
      <c r="AO115" s="997"/>
      <c r="AP115" s="997"/>
      <c r="AQ115" s="997"/>
      <c r="AR115" s="998"/>
      <c r="AS115" s="1023" t="s">
        <v>856</v>
      </c>
      <c r="AT115" s="1024"/>
      <c r="AU115" s="1025" t="s">
        <v>858</v>
      </c>
      <c r="AV115" s="1026"/>
      <c r="AW115" s="1002"/>
      <c r="AX115" s="1003"/>
      <c r="AY115" s="1003"/>
      <c r="AZ115" s="296" t="s">
        <v>695</v>
      </c>
      <c r="BA115" s="1002"/>
      <c r="BB115" s="1003"/>
      <c r="BC115" s="1003"/>
      <c r="BD115" s="296" t="s">
        <v>695</v>
      </c>
      <c r="BE115" s="1006" t="str">
        <f>IF(SUM(AW115:BD115)=0,"",SUM(AW115:BD115))</f>
        <v/>
      </c>
      <c r="BF115" s="1007"/>
      <c r="BG115" s="296" t="s">
        <v>695</v>
      </c>
      <c r="BH115" s="1002"/>
      <c r="BI115" s="1003"/>
      <c r="BJ115" s="296" t="s">
        <v>695</v>
      </c>
      <c r="BK115" s="1002"/>
      <c r="BL115" s="1003"/>
      <c r="BM115" s="296" t="s">
        <v>695</v>
      </c>
      <c r="BN115" s="1006" t="str">
        <f>IF(SUM(BH115:BM115)=0,"",SUM(BH115:BM115))</f>
        <v/>
      </c>
      <c r="BO115" s="1007"/>
      <c r="BP115" s="296" t="s">
        <v>695</v>
      </c>
      <c r="BQ115" s="1002"/>
      <c r="BR115" s="1003"/>
      <c r="BS115" s="296" t="s">
        <v>695</v>
      </c>
      <c r="BT115" s="1002"/>
      <c r="BU115" s="1003"/>
      <c r="BV115" s="296" t="s">
        <v>695</v>
      </c>
      <c r="BW115" s="1006" t="str">
        <f>IF(SUM(BQ115:BV115)=0,"",SUM(BQ115:BV115))</f>
        <v/>
      </c>
      <c r="BX115" s="1007"/>
      <c r="BY115" s="296" t="s">
        <v>695</v>
      </c>
      <c r="BZ115" s="15"/>
    </row>
    <row r="116" spans="1:78" ht="16.95"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996"/>
      <c r="AO116" s="997"/>
      <c r="AP116" s="997"/>
      <c r="AQ116" s="997"/>
      <c r="AR116" s="998"/>
      <c r="AS116" s="1027" t="s">
        <v>628</v>
      </c>
      <c r="AT116" s="1028"/>
      <c r="AU116" s="297" t="s">
        <v>861</v>
      </c>
      <c r="AV116" s="298"/>
      <c r="AW116" s="1004" t="str">
        <f>IF(SUM(AW113:AY115)=0,"",SUM(AW113:AY115))</f>
        <v/>
      </c>
      <c r="AX116" s="1005"/>
      <c r="AY116" s="1005"/>
      <c r="AZ116" s="299" t="s">
        <v>695</v>
      </c>
      <c r="BA116" s="1004" t="str">
        <f>IF(SUM(BA113:BC115)=0,"",SUM(BA113:BC115))</f>
        <v/>
      </c>
      <c r="BB116" s="1005"/>
      <c r="BC116" s="1005"/>
      <c r="BD116" s="299" t="s">
        <v>695</v>
      </c>
      <c r="BE116" s="1004" t="str">
        <f>IF(SUM(BE113:BF115)=0,"",SUM(BE113:BF115))</f>
        <v/>
      </c>
      <c r="BF116" s="1005"/>
      <c r="BG116" s="299" t="s">
        <v>695</v>
      </c>
      <c r="BH116" s="1004" t="str">
        <f>IF(SUM(BH113:BI115)=0,"",SUM(BH113:BI115))</f>
        <v/>
      </c>
      <c r="BI116" s="1005"/>
      <c r="BJ116" s="299" t="s">
        <v>695</v>
      </c>
      <c r="BK116" s="1004" t="str">
        <f>IF(SUM(BK113:BL115)=0,"",SUM(BK113:BL115))</f>
        <v/>
      </c>
      <c r="BL116" s="1005"/>
      <c r="BM116" s="299" t="s">
        <v>695</v>
      </c>
      <c r="BN116" s="1004" t="str">
        <f>IF(SUM(BN113:BO115)=0,"",SUM(BN113:BO115))</f>
        <v/>
      </c>
      <c r="BO116" s="1005"/>
      <c r="BP116" s="299" t="s">
        <v>695</v>
      </c>
      <c r="BQ116" s="1004" t="str">
        <f>IF(SUM(BQ113:BR115)=0,"",SUM(BQ113:BR115))</f>
        <v/>
      </c>
      <c r="BR116" s="1005"/>
      <c r="BS116" s="299" t="s">
        <v>695</v>
      </c>
      <c r="BT116" s="1004" t="str">
        <f>IF(SUM(BT113:BU115)=0,"",SUM(BT113:BU115))</f>
        <v/>
      </c>
      <c r="BU116" s="1005"/>
      <c r="BV116" s="299" t="s">
        <v>695</v>
      </c>
      <c r="BW116" s="1004" t="str">
        <f>IF(SUM(BW113:BX115)=0,"",SUM(BW113:BX115))</f>
        <v/>
      </c>
      <c r="BX116" s="1005"/>
      <c r="BY116" s="299" t="s">
        <v>695</v>
      </c>
      <c r="BZ116" s="15"/>
    </row>
    <row r="117" spans="1:78" ht="16.95" customHeight="1" x14ac:dyDescent="0.2">
      <c r="A117" s="1008" t="s">
        <v>847</v>
      </c>
      <c r="B117" s="1009"/>
      <c r="C117" s="1009"/>
      <c r="D117" s="1009"/>
      <c r="E117" s="1010"/>
      <c r="F117" s="1008" t="s">
        <v>848</v>
      </c>
      <c r="G117" s="1009"/>
      <c r="H117" s="1009"/>
      <c r="I117" s="1010"/>
      <c r="J117" s="1014" t="s">
        <v>849</v>
      </c>
      <c r="K117" s="1015"/>
      <c r="L117" s="1015"/>
      <c r="M117" s="1015"/>
      <c r="N117" s="1015"/>
      <c r="O117" s="1015"/>
      <c r="P117" s="1015"/>
      <c r="Q117" s="1015"/>
      <c r="R117" s="1015"/>
      <c r="S117" s="1015"/>
      <c r="T117" s="1016"/>
      <c r="U117" s="973" t="s">
        <v>692</v>
      </c>
      <c r="V117" s="974"/>
      <c r="W117" s="974"/>
      <c r="X117" s="974"/>
      <c r="Y117" s="974"/>
      <c r="Z117" s="974"/>
      <c r="AA117" s="974"/>
      <c r="AB117" s="974"/>
      <c r="AC117" s="975"/>
      <c r="AD117" s="973" t="s">
        <v>693</v>
      </c>
      <c r="AE117" s="974"/>
      <c r="AF117" s="974"/>
      <c r="AG117" s="974"/>
      <c r="AH117" s="974"/>
      <c r="AI117" s="974"/>
      <c r="AJ117" s="974"/>
      <c r="AK117" s="974"/>
      <c r="AL117" s="975"/>
      <c r="AM117" s="15"/>
      <c r="AN117" s="999"/>
      <c r="AO117" s="1000"/>
      <c r="AP117" s="1000"/>
      <c r="AQ117" s="1000"/>
      <c r="AR117" s="1001"/>
      <c r="AS117" s="1029"/>
      <c r="AT117" s="1030"/>
      <c r="AU117" s="300" t="s">
        <v>697</v>
      </c>
      <c r="AV117" s="301"/>
      <c r="AW117" s="1037"/>
      <c r="AX117" s="1038"/>
      <c r="AY117" s="1038"/>
      <c r="AZ117" s="1039"/>
      <c r="BA117" s="1037"/>
      <c r="BB117" s="1038"/>
      <c r="BC117" s="1038"/>
      <c r="BD117" s="1039"/>
      <c r="BE117" s="1037"/>
      <c r="BF117" s="1038"/>
      <c r="BG117" s="1039"/>
      <c r="BH117" s="1035" t="str">
        <f>IF(ISERROR(BH116/AW116*100),"",BH116/AW116*100)</f>
        <v/>
      </c>
      <c r="BI117" s="1036"/>
      <c r="BJ117" s="302" t="s">
        <v>864</v>
      </c>
      <c r="BK117" s="1035" t="str">
        <f>IF(ISERROR(BK116/BA116*100),"",BK116/BA116*100)</f>
        <v/>
      </c>
      <c r="BL117" s="1036"/>
      <c r="BM117" s="302" t="s">
        <v>865</v>
      </c>
      <c r="BN117" s="1035" t="str">
        <f>IF(ISERROR(BN116/BE116*100),"",BN116/BE116*100)</f>
        <v/>
      </c>
      <c r="BO117" s="1036"/>
      <c r="BP117" s="302" t="s">
        <v>865</v>
      </c>
      <c r="BQ117" s="1035" t="str">
        <f>IF(ISERROR(BQ116/AW116*100),"",BQ116/AW116*100)</f>
        <v/>
      </c>
      <c r="BR117" s="1036"/>
      <c r="BS117" s="302" t="s">
        <v>865</v>
      </c>
      <c r="BT117" s="1035" t="str">
        <f>IF(ISERROR(BT116/BA116*100),"",BT116/BA116*100)</f>
        <v/>
      </c>
      <c r="BU117" s="1036"/>
      <c r="BV117" s="302" t="s">
        <v>865</v>
      </c>
      <c r="BW117" s="1035" t="str">
        <f>IF(ISERROR(BW116/BE116*100),"",BW116/BE116*100)</f>
        <v/>
      </c>
      <c r="BX117" s="1036"/>
      <c r="BY117" s="302" t="s">
        <v>865</v>
      </c>
      <c r="BZ117" s="15"/>
    </row>
    <row r="118" spans="1:78" ht="16.95" customHeight="1" thickBot="1" x14ac:dyDescent="0.25">
      <c r="A118" s="1011"/>
      <c r="B118" s="1012"/>
      <c r="C118" s="1012"/>
      <c r="D118" s="1012"/>
      <c r="E118" s="1013"/>
      <c r="F118" s="1011"/>
      <c r="G118" s="1012"/>
      <c r="H118" s="1012"/>
      <c r="I118" s="1013"/>
      <c r="J118" s="976" t="s">
        <v>408</v>
      </c>
      <c r="K118" s="977"/>
      <c r="L118" s="977"/>
      <c r="M118" s="978"/>
      <c r="N118" s="976" t="s">
        <v>409</v>
      </c>
      <c r="O118" s="977"/>
      <c r="P118" s="977"/>
      <c r="Q118" s="978"/>
      <c r="R118" s="976" t="s">
        <v>694</v>
      </c>
      <c r="S118" s="977"/>
      <c r="T118" s="978"/>
      <c r="U118" s="976" t="s">
        <v>408</v>
      </c>
      <c r="V118" s="977"/>
      <c r="W118" s="978"/>
      <c r="X118" s="976" t="s">
        <v>409</v>
      </c>
      <c r="Y118" s="977"/>
      <c r="Z118" s="978"/>
      <c r="AA118" s="976" t="s">
        <v>694</v>
      </c>
      <c r="AB118" s="977"/>
      <c r="AC118" s="978"/>
      <c r="AD118" s="976" t="s">
        <v>408</v>
      </c>
      <c r="AE118" s="977"/>
      <c r="AF118" s="978"/>
      <c r="AG118" s="976" t="s">
        <v>409</v>
      </c>
      <c r="AH118" s="977"/>
      <c r="AI118" s="978"/>
      <c r="AJ118" s="976" t="s">
        <v>694</v>
      </c>
      <c r="AK118" s="977"/>
      <c r="AL118" s="978"/>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row>
    <row r="119" spans="1:78" ht="16.95" customHeight="1" thickTop="1" x14ac:dyDescent="0.2">
      <c r="A119" s="993"/>
      <c r="B119" s="994"/>
      <c r="C119" s="994"/>
      <c r="D119" s="994"/>
      <c r="E119" s="995"/>
      <c r="F119" s="983" t="s">
        <v>850</v>
      </c>
      <c r="G119" s="984"/>
      <c r="H119" s="985" t="s">
        <v>851</v>
      </c>
      <c r="I119" s="986"/>
      <c r="J119" s="987"/>
      <c r="K119" s="988"/>
      <c r="L119" s="988"/>
      <c r="M119" s="294" t="s">
        <v>695</v>
      </c>
      <c r="N119" s="987"/>
      <c r="O119" s="988"/>
      <c r="P119" s="988"/>
      <c r="Q119" s="294" t="s">
        <v>695</v>
      </c>
      <c r="R119" s="989" t="str">
        <f t="shared" ref="R119:R124" si="30">IF(SUM(J119:Q119)=0,"",SUM(J119:Q119))</f>
        <v/>
      </c>
      <c r="S119" s="990"/>
      <c r="T119" s="294" t="s">
        <v>695</v>
      </c>
      <c r="U119" s="987"/>
      <c r="V119" s="988"/>
      <c r="W119" s="294" t="s">
        <v>695</v>
      </c>
      <c r="X119" s="987"/>
      <c r="Y119" s="988"/>
      <c r="Z119" s="294" t="s">
        <v>695</v>
      </c>
      <c r="AA119" s="991" t="str">
        <f t="shared" ref="AA119:AA124" si="31">IF(SUM(U119:Z119)=0,"",SUM(U119:Z119))</f>
        <v/>
      </c>
      <c r="AB119" s="992"/>
      <c r="AC119" s="294" t="s">
        <v>695</v>
      </c>
      <c r="AD119" s="987"/>
      <c r="AE119" s="988"/>
      <c r="AF119" s="294" t="s">
        <v>695</v>
      </c>
      <c r="AG119" s="987"/>
      <c r="AH119" s="988"/>
      <c r="AI119" s="294" t="s">
        <v>695</v>
      </c>
      <c r="AJ119" s="989" t="str">
        <f t="shared" ref="AJ119:AJ124" si="32">IF(SUM(AD119:AI119)=0,"",SUM(AD119:AI119))</f>
        <v/>
      </c>
      <c r="AK119" s="990"/>
      <c r="AL119" s="294" t="s">
        <v>695</v>
      </c>
      <c r="AM119" s="15"/>
      <c r="AN119" s="1008" t="s">
        <v>847</v>
      </c>
      <c r="AO119" s="1009"/>
      <c r="AP119" s="1009"/>
      <c r="AQ119" s="1009"/>
      <c r="AR119" s="1010"/>
      <c r="AS119" s="1008" t="s">
        <v>848</v>
      </c>
      <c r="AT119" s="1009"/>
      <c r="AU119" s="1009"/>
      <c r="AV119" s="1010"/>
      <c r="AW119" s="1014" t="s">
        <v>849</v>
      </c>
      <c r="AX119" s="1015"/>
      <c r="AY119" s="1015"/>
      <c r="AZ119" s="1015"/>
      <c r="BA119" s="1015"/>
      <c r="BB119" s="1015"/>
      <c r="BC119" s="1015"/>
      <c r="BD119" s="1015"/>
      <c r="BE119" s="1015"/>
      <c r="BF119" s="1015"/>
      <c r="BG119" s="1016"/>
      <c r="BH119" s="973" t="s">
        <v>692</v>
      </c>
      <c r="BI119" s="974"/>
      <c r="BJ119" s="974"/>
      <c r="BK119" s="974"/>
      <c r="BL119" s="974"/>
      <c r="BM119" s="974"/>
      <c r="BN119" s="974"/>
      <c r="BO119" s="974"/>
      <c r="BP119" s="975"/>
      <c r="BQ119" s="973" t="s">
        <v>693</v>
      </c>
      <c r="BR119" s="974"/>
      <c r="BS119" s="974"/>
      <c r="BT119" s="974"/>
      <c r="BU119" s="974"/>
      <c r="BV119" s="974"/>
      <c r="BW119" s="974"/>
      <c r="BX119" s="974"/>
      <c r="BY119" s="975"/>
      <c r="BZ119" s="15"/>
    </row>
    <row r="120" spans="1:78" ht="16.95" customHeight="1" thickBot="1" x14ac:dyDescent="0.25">
      <c r="A120" s="996"/>
      <c r="B120" s="997"/>
      <c r="C120" s="997"/>
      <c r="D120" s="997"/>
      <c r="E120" s="998"/>
      <c r="F120" s="1019" t="s">
        <v>853</v>
      </c>
      <c r="G120" s="1020"/>
      <c r="H120" s="1021" t="s">
        <v>854</v>
      </c>
      <c r="I120" s="1022"/>
      <c r="J120" s="979"/>
      <c r="K120" s="980"/>
      <c r="L120" s="980"/>
      <c r="M120" s="295" t="s">
        <v>695</v>
      </c>
      <c r="N120" s="979"/>
      <c r="O120" s="980"/>
      <c r="P120" s="980"/>
      <c r="Q120" s="295" t="s">
        <v>695</v>
      </c>
      <c r="R120" s="981" t="str">
        <f t="shared" si="30"/>
        <v/>
      </c>
      <c r="S120" s="982"/>
      <c r="T120" s="295" t="s">
        <v>695</v>
      </c>
      <c r="U120" s="979"/>
      <c r="V120" s="980"/>
      <c r="W120" s="295" t="s">
        <v>695</v>
      </c>
      <c r="X120" s="979"/>
      <c r="Y120" s="980"/>
      <c r="Z120" s="295" t="s">
        <v>695</v>
      </c>
      <c r="AA120" s="1017" t="str">
        <f t="shared" si="31"/>
        <v/>
      </c>
      <c r="AB120" s="1018"/>
      <c r="AC120" s="295" t="s">
        <v>695</v>
      </c>
      <c r="AD120" s="979"/>
      <c r="AE120" s="980"/>
      <c r="AF120" s="295" t="s">
        <v>695</v>
      </c>
      <c r="AG120" s="979"/>
      <c r="AH120" s="980"/>
      <c r="AI120" s="295" t="s">
        <v>695</v>
      </c>
      <c r="AJ120" s="981" t="str">
        <f t="shared" si="32"/>
        <v/>
      </c>
      <c r="AK120" s="982"/>
      <c r="AL120" s="295" t="s">
        <v>695</v>
      </c>
      <c r="AM120" s="15"/>
      <c r="AN120" s="1011"/>
      <c r="AO120" s="1012"/>
      <c r="AP120" s="1012"/>
      <c r="AQ120" s="1012"/>
      <c r="AR120" s="1013"/>
      <c r="AS120" s="1011"/>
      <c r="AT120" s="1012"/>
      <c r="AU120" s="1012"/>
      <c r="AV120" s="1013"/>
      <c r="AW120" s="976" t="s">
        <v>408</v>
      </c>
      <c r="AX120" s="977"/>
      <c r="AY120" s="977"/>
      <c r="AZ120" s="978"/>
      <c r="BA120" s="976" t="s">
        <v>409</v>
      </c>
      <c r="BB120" s="977"/>
      <c r="BC120" s="977"/>
      <c r="BD120" s="978"/>
      <c r="BE120" s="976" t="s">
        <v>694</v>
      </c>
      <c r="BF120" s="977"/>
      <c r="BG120" s="978"/>
      <c r="BH120" s="976" t="s">
        <v>408</v>
      </c>
      <c r="BI120" s="977"/>
      <c r="BJ120" s="978"/>
      <c r="BK120" s="976" t="s">
        <v>409</v>
      </c>
      <c r="BL120" s="977"/>
      <c r="BM120" s="978"/>
      <c r="BN120" s="976" t="s">
        <v>694</v>
      </c>
      <c r="BO120" s="977"/>
      <c r="BP120" s="978"/>
      <c r="BQ120" s="976" t="s">
        <v>408</v>
      </c>
      <c r="BR120" s="977"/>
      <c r="BS120" s="978"/>
      <c r="BT120" s="976" t="s">
        <v>409</v>
      </c>
      <c r="BU120" s="977"/>
      <c r="BV120" s="978"/>
      <c r="BW120" s="976" t="s">
        <v>694</v>
      </c>
      <c r="BX120" s="977"/>
      <c r="BY120" s="978"/>
      <c r="BZ120" s="15"/>
    </row>
    <row r="121" spans="1:78" ht="16.95" customHeight="1" thickTop="1" x14ac:dyDescent="0.2">
      <c r="A121" s="996"/>
      <c r="B121" s="997"/>
      <c r="C121" s="997"/>
      <c r="D121" s="997"/>
      <c r="E121" s="998"/>
      <c r="F121" s="1019" t="s">
        <v>856</v>
      </c>
      <c r="G121" s="1020"/>
      <c r="H121" s="1021" t="s">
        <v>857</v>
      </c>
      <c r="I121" s="1022"/>
      <c r="J121" s="979"/>
      <c r="K121" s="980"/>
      <c r="L121" s="980"/>
      <c r="M121" s="295" t="s">
        <v>695</v>
      </c>
      <c r="N121" s="979"/>
      <c r="O121" s="980"/>
      <c r="P121" s="980"/>
      <c r="Q121" s="295" t="s">
        <v>695</v>
      </c>
      <c r="R121" s="981" t="str">
        <f t="shared" si="30"/>
        <v/>
      </c>
      <c r="S121" s="982"/>
      <c r="T121" s="295" t="s">
        <v>695</v>
      </c>
      <c r="U121" s="979"/>
      <c r="V121" s="980"/>
      <c r="W121" s="295" t="s">
        <v>695</v>
      </c>
      <c r="X121" s="979"/>
      <c r="Y121" s="980"/>
      <c r="Z121" s="295" t="s">
        <v>695</v>
      </c>
      <c r="AA121" s="1017" t="str">
        <f t="shared" si="31"/>
        <v/>
      </c>
      <c r="AB121" s="1018"/>
      <c r="AC121" s="295" t="s">
        <v>695</v>
      </c>
      <c r="AD121" s="979"/>
      <c r="AE121" s="980"/>
      <c r="AF121" s="295" t="s">
        <v>695</v>
      </c>
      <c r="AG121" s="979"/>
      <c r="AH121" s="980"/>
      <c r="AI121" s="295" t="s">
        <v>695</v>
      </c>
      <c r="AJ121" s="981" t="str">
        <f t="shared" si="32"/>
        <v/>
      </c>
      <c r="AK121" s="982"/>
      <c r="AL121" s="295" t="s">
        <v>695</v>
      </c>
      <c r="AM121" s="15"/>
      <c r="AN121" s="993"/>
      <c r="AO121" s="994"/>
      <c r="AP121" s="994"/>
      <c r="AQ121" s="994"/>
      <c r="AR121" s="995"/>
      <c r="AS121" s="983" t="s">
        <v>850</v>
      </c>
      <c r="AT121" s="984"/>
      <c r="AU121" s="985" t="s">
        <v>852</v>
      </c>
      <c r="AV121" s="986"/>
      <c r="AW121" s="987"/>
      <c r="AX121" s="988"/>
      <c r="AY121" s="988"/>
      <c r="AZ121" s="294" t="s">
        <v>695</v>
      </c>
      <c r="BA121" s="987"/>
      <c r="BB121" s="988"/>
      <c r="BC121" s="988"/>
      <c r="BD121" s="294" t="s">
        <v>695</v>
      </c>
      <c r="BE121" s="989" t="str">
        <f>IF(SUM(AW121:BD121)=0,"",SUM(AW121:BD121))</f>
        <v/>
      </c>
      <c r="BF121" s="990"/>
      <c r="BG121" s="294" t="s">
        <v>695</v>
      </c>
      <c r="BH121" s="987"/>
      <c r="BI121" s="988"/>
      <c r="BJ121" s="294" t="s">
        <v>695</v>
      </c>
      <c r="BK121" s="987"/>
      <c r="BL121" s="988"/>
      <c r="BM121" s="294" t="s">
        <v>695</v>
      </c>
      <c r="BN121" s="989" t="str">
        <f>IF(SUM(BH121:BM121)=0,"",SUM(BH121:BM121))</f>
        <v/>
      </c>
      <c r="BO121" s="990"/>
      <c r="BP121" s="294" t="s">
        <v>695</v>
      </c>
      <c r="BQ121" s="987"/>
      <c r="BR121" s="988"/>
      <c r="BS121" s="294" t="s">
        <v>695</v>
      </c>
      <c r="BT121" s="987"/>
      <c r="BU121" s="988"/>
      <c r="BV121" s="294" t="s">
        <v>695</v>
      </c>
      <c r="BW121" s="989" t="str">
        <f>IF(SUM(BQ121:BV121)=0,"",SUM(BQ121:BV121))</f>
        <v/>
      </c>
      <c r="BX121" s="990"/>
      <c r="BY121" s="294" t="s">
        <v>695</v>
      </c>
      <c r="BZ121" s="15"/>
    </row>
    <row r="122" spans="1:78" ht="16.95" customHeight="1" x14ac:dyDescent="0.2">
      <c r="A122" s="996"/>
      <c r="B122" s="997"/>
      <c r="C122" s="997"/>
      <c r="D122" s="997"/>
      <c r="E122" s="998"/>
      <c r="F122" s="1019" t="s">
        <v>859</v>
      </c>
      <c r="G122" s="1020"/>
      <c r="H122" s="1021" t="s">
        <v>860</v>
      </c>
      <c r="I122" s="1022"/>
      <c r="J122" s="979"/>
      <c r="K122" s="980"/>
      <c r="L122" s="980"/>
      <c r="M122" s="295" t="s">
        <v>695</v>
      </c>
      <c r="N122" s="979"/>
      <c r="O122" s="980"/>
      <c r="P122" s="980"/>
      <c r="Q122" s="295" t="s">
        <v>695</v>
      </c>
      <c r="R122" s="981" t="str">
        <f t="shared" si="30"/>
        <v/>
      </c>
      <c r="S122" s="982"/>
      <c r="T122" s="295" t="s">
        <v>695</v>
      </c>
      <c r="U122" s="979"/>
      <c r="V122" s="980"/>
      <c r="W122" s="295" t="s">
        <v>695</v>
      </c>
      <c r="X122" s="979"/>
      <c r="Y122" s="980"/>
      <c r="Z122" s="295" t="s">
        <v>695</v>
      </c>
      <c r="AA122" s="1017" t="str">
        <f t="shared" si="31"/>
        <v/>
      </c>
      <c r="AB122" s="1018"/>
      <c r="AC122" s="295" t="s">
        <v>695</v>
      </c>
      <c r="AD122" s="979"/>
      <c r="AE122" s="980"/>
      <c r="AF122" s="295" t="s">
        <v>695</v>
      </c>
      <c r="AG122" s="979"/>
      <c r="AH122" s="980"/>
      <c r="AI122" s="295" t="s">
        <v>695</v>
      </c>
      <c r="AJ122" s="981" t="str">
        <f t="shared" si="32"/>
        <v/>
      </c>
      <c r="AK122" s="982"/>
      <c r="AL122" s="295" t="s">
        <v>695</v>
      </c>
      <c r="AM122" s="15"/>
      <c r="AN122" s="996"/>
      <c r="AO122" s="997"/>
      <c r="AP122" s="997"/>
      <c r="AQ122" s="997"/>
      <c r="AR122" s="998"/>
      <c r="AS122" s="1019" t="s">
        <v>853</v>
      </c>
      <c r="AT122" s="1020"/>
      <c r="AU122" s="1021" t="s">
        <v>855</v>
      </c>
      <c r="AV122" s="1022"/>
      <c r="AW122" s="979"/>
      <c r="AX122" s="980"/>
      <c r="AY122" s="980"/>
      <c r="AZ122" s="295" t="s">
        <v>695</v>
      </c>
      <c r="BA122" s="979"/>
      <c r="BB122" s="980"/>
      <c r="BC122" s="980"/>
      <c r="BD122" s="295" t="s">
        <v>695</v>
      </c>
      <c r="BE122" s="981" t="str">
        <f>IF(SUM(AW122:BD122)=0,"",SUM(AW122:BD122))</f>
        <v/>
      </c>
      <c r="BF122" s="982"/>
      <c r="BG122" s="295" t="s">
        <v>695</v>
      </c>
      <c r="BH122" s="979"/>
      <c r="BI122" s="980"/>
      <c r="BJ122" s="295" t="s">
        <v>695</v>
      </c>
      <c r="BK122" s="979"/>
      <c r="BL122" s="980"/>
      <c r="BM122" s="295" t="s">
        <v>695</v>
      </c>
      <c r="BN122" s="981" t="str">
        <f>IF(SUM(BH122:BM122)=0,"",SUM(BH122:BM122))</f>
        <v/>
      </c>
      <c r="BO122" s="982"/>
      <c r="BP122" s="295" t="s">
        <v>695</v>
      </c>
      <c r="BQ122" s="979"/>
      <c r="BR122" s="980"/>
      <c r="BS122" s="295" t="s">
        <v>695</v>
      </c>
      <c r="BT122" s="979"/>
      <c r="BU122" s="980"/>
      <c r="BV122" s="295" t="s">
        <v>695</v>
      </c>
      <c r="BW122" s="981" t="str">
        <f>IF(SUM(BQ122:BV122)=0,"",SUM(BQ122:BV122))</f>
        <v/>
      </c>
      <c r="BX122" s="982"/>
      <c r="BY122" s="295" t="s">
        <v>695</v>
      </c>
      <c r="BZ122" s="15"/>
    </row>
    <row r="123" spans="1:78" ht="16.95" customHeight="1" thickBot="1" x14ac:dyDescent="0.25">
      <c r="A123" s="996"/>
      <c r="B123" s="997"/>
      <c r="C123" s="997"/>
      <c r="D123" s="997"/>
      <c r="E123" s="998"/>
      <c r="F123" s="1019" t="s">
        <v>862</v>
      </c>
      <c r="G123" s="1020"/>
      <c r="H123" s="1021" t="s">
        <v>863</v>
      </c>
      <c r="I123" s="1022"/>
      <c r="J123" s="979"/>
      <c r="K123" s="980"/>
      <c r="L123" s="980"/>
      <c r="M123" s="295" t="s">
        <v>695</v>
      </c>
      <c r="N123" s="979"/>
      <c r="O123" s="980"/>
      <c r="P123" s="980"/>
      <c r="Q123" s="295" t="s">
        <v>695</v>
      </c>
      <c r="R123" s="981" t="str">
        <f t="shared" si="30"/>
        <v/>
      </c>
      <c r="S123" s="982"/>
      <c r="T123" s="295" t="s">
        <v>695</v>
      </c>
      <c r="U123" s="979"/>
      <c r="V123" s="980"/>
      <c r="W123" s="295" t="s">
        <v>695</v>
      </c>
      <c r="X123" s="979"/>
      <c r="Y123" s="980"/>
      <c r="Z123" s="295" t="s">
        <v>695</v>
      </c>
      <c r="AA123" s="1017" t="str">
        <f t="shared" si="31"/>
        <v/>
      </c>
      <c r="AB123" s="1018"/>
      <c r="AC123" s="295" t="s">
        <v>695</v>
      </c>
      <c r="AD123" s="979"/>
      <c r="AE123" s="980"/>
      <c r="AF123" s="295" t="s">
        <v>695</v>
      </c>
      <c r="AG123" s="979"/>
      <c r="AH123" s="980"/>
      <c r="AI123" s="295" t="s">
        <v>695</v>
      </c>
      <c r="AJ123" s="981" t="str">
        <f t="shared" si="32"/>
        <v/>
      </c>
      <c r="AK123" s="982"/>
      <c r="AL123" s="295" t="s">
        <v>695</v>
      </c>
      <c r="AM123" s="15"/>
      <c r="AN123" s="996"/>
      <c r="AO123" s="997"/>
      <c r="AP123" s="997"/>
      <c r="AQ123" s="997"/>
      <c r="AR123" s="998"/>
      <c r="AS123" s="1023" t="s">
        <v>856</v>
      </c>
      <c r="AT123" s="1024"/>
      <c r="AU123" s="1025" t="s">
        <v>858</v>
      </c>
      <c r="AV123" s="1026"/>
      <c r="AW123" s="1002"/>
      <c r="AX123" s="1003"/>
      <c r="AY123" s="1003"/>
      <c r="AZ123" s="296" t="s">
        <v>695</v>
      </c>
      <c r="BA123" s="1002"/>
      <c r="BB123" s="1003"/>
      <c r="BC123" s="1003"/>
      <c r="BD123" s="296" t="s">
        <v>695</v>
      </c>
      <c r="BE123" s="1006" t="str">
        <f>IF(SUM(AW123:BD123)=0,"",SUM(AW123:BD123))</f>
        <v/>
      </c>
      <c r="BF123" s="1007"/>
      <c r="BG123" s="296" t="s">
        <v>695</v>
      </c>
      <c r="BH123" s="1002"/>
      <c r="BI123" s="1003"/>
      <c r="BJ123" s="296" t="s">
        <v>695</v>
      </c>
      <c r="BK123" s="1002"/>
      <c r="BL123" s="1003"/>
      <c r="BM123" s="296" t="s">
        <v>695</v>
      </c>
      <c r="BN123" s="1006" t="str">
        <f>IF(SUM(BH123:BM123)=0,"",SUM(BH123:BM123))</f>
        <v/>
      </c>
      <c r="BO123" s="1007"/>
      <c r="BP123" s="296" t="s">
        <v>695</v>
      </c>
      <c r="BQ123" s="1002"/>
      <c r="BR123" s="1003"/>
      <c r="BS123" s="296" t="s">
        <v>695</v>
      </c>
      <c r="BT123" s="1002"/>
      <c r="BU123" s="1003"/>
      <c r="BV123" s="296" t="s">
        <v>695</v>
      </c>
      <c r="BW123" s="1006" t="str">
        <f>IF(SUM(BQ123:BV123)=0,"",SUM(BQ123:BV123))</f>
        <v/>
      </c>
      <c r="BX123" s="1007"/>
      <c r="BY123" s="296" t="s">
        <v>695</v>
      </c>
      <c r="BZ123" s="15"/>
    </row>
    <row r="124" spans="1:78" ht="16.95" customHeight="1" thickBot="1" x14ac:dyDescent="0.25">
      <c r="A124" s="996"/>
      <c r="B124" s="997"/>
      <c r="C124" s="997"/>
      <c r="D124" s="997"/>
      <c r="E124" s="998"/>
      <c r="F124" s="1023" t="s">
        <v>866</v>
      </c>
      <c r="G124" s="1024"/>
      <c r="H124" s="1025" t="s">
        <v>867</v>
      </c>
      <c r="I124" s="1026"/>
      <c r="J124" s="1002"/>
      <c r="K124" s="1003"/>
      <c r="L124" s="1003"/>
      <c r="M124" s="296" t="s">
        <v>695</v>
      </c>
      <c r="N124" s="1002"/>
      <c r="O124" s="1003"/>
      <c r="P124" s="1003"/>
      <c r="Q124" s="296" t="s">
        <v>695</v>
      </c>
      <c r="R124" s="1006" t="str">
        <f t="shared" si="30"/>
        <v/>
      </c>
      <c r="S124" s="1007"/>
      <c r="T124" s="296" t="s">
        <v>695</v>
      </c>
      <c r="U124" s="1002"/>
      <c r="V124" s="1003"/>
      <c r="W124" s="296" t="s">
        <v>695</v>
      </c>
      <c r="X124" s="1002"/>
      <c r="Y124" s="1003"/>
      <c r="Z124" s="296" t="s">
        <v>695</v>
      </c>
      <c r="AA124" s="1040" t="str">
        <f t="shared" si="31"/>
        <v/>
      </c>
      <c r="AB124" s="1041"/>
      <c r="AC124" s="296" t="s">
        <v>695</v>
      </c>
      <c r="AD124" s="1002"/>
      <c r="AE124" s="1003"/>
      <c r="AF124" s="296" t="s">
        <v>695</v>
      </c>
      <c r="AG124" s="1002"/>
      <c r="AH124" s="1003"/>
      <c r="AI124" s="296" t="s">
        <v>695</v>
      </c>
      <c r="AJ124" s="1006" t="str">
        <f t="shared" si="32"/>
        <v/>
      </c>
      <c r="AK124" s="1007"/>
      <c r="AL124" s="296" t="s">
        <v>695</v>
      </c>
      <c r="AM124" s="15"/>
      <c r="AN124" s="996"/>
      <c r="AO124" s="997"/>
      <c r="AP124" s="997"/>
      <c r="AQ124" s="997"/>
      <c r="AR124" s="998"/>
      <c r="AS124" s="1027" t="s">
        <v>628</v>
      </c>
      <c r="AT124" s="1028"/>
      <c r="AU124" s="297" t="s">
        <v>861</v>
      </c>
      <c r="AV124" s="298"/>
      <c r="AW124" s="1004" t="str">
        <f>IF(SUM(AW121:AY123)=0,"",SUM(AW121:AY123))</f>
        <v/>
      </c>
      <c r="AX124" s="1005"/>
      <c r="AY124" s="1005"/>
      <c r="AZ124" s="299" t="s">
        <v>695</v>
      </c>
      <c r="BA124" s="1004" t="str">
        <f>IF(SUM(BA121:BC123)=0,"",SUM(BA121:BC123))</f>
        <v/>
      </c>
      <c r="BB124" s="1005"/>
      <c r="BC124" s="1005"/>
      <c r="BD124" s="299" t="s">
        <v>695</v>
      </c>
      <c r="BE124" s="1004" t="str">
        <f>IF(SUM(BE121:BF123)=0,"",SUM(BE121:BF123))</f>
        <v/>
      </c>
      <c r="BF124" s="1005"/>
      <c r="BG124" s="299" t="s">
        <v>695</v>
      </c>
      <c r="BH124" s="1004" t="str">
        <f>IF(SUM(BH121:BI123)=0,"",SUM(BH121:BI123))</f>
        <v/>
      </c>
      <c r="BI124" s="1005"/>
      <c r="BJ124" s="299" t="s">
        <v>695</v>
      </c>
      <c r="BK124" s="1004" t="str">
        <f>IF(SUM(BK121:BL123)=0,"",SUM(BK121:BL123))</f>
        <v/>
      </c>
      <c r="BL124" s="1005"/>
      <c r="BM124" s="299" t="s">
        <v>695</v>
      </c>
      <c r="BN124" s="1004" t="str">
        <f>IF(SUM(BN121:BO123)=0,"",SUM(BN121:BO123))</f>
        <v/>
      </c>
      <c r="BO124" s="1005"/>
      <c r="BP124" s="299" t="s">
        <v>695</v>
      </c>
      <c r="BQ124" s="1004" t="str">
        <f>IF(SUM(BQ121:BR123)=0,"",SUM(BQ121:BR123))</f>
        <v/>
      </c>
      <c r="BR124" s="1005"/>
      <c r="BS124" s="299" t="s">
        <v>695</v>
      </c>
      <c r="BT124" s="1004" t="str">
        <f>IF(SUM(BT121:BU123)=0,"",SUM(BT121:BU123))</f>
        <v/>
      </c>
      <c r="BU124" s="1005"/>
      <c r="BV124" s="299" t="s">
        <v>695</v>
      </c>
      <c r="BW124" s="1004" t="str">
        <f>IF(SUM(BW121:BX123)=0,"",SUM(BW121:BX123))</f>
        <v/>
      </c>
      <c r="BX124" s="1005"/>
      <c r="BY124" s="299" t="s">
        <v>695</v>
      </c>
      <c r="BZ124" s="15"/>
    </row>
    <row r="125" spans="1:78" ht="16.95" customHeight="1" x14ac:dyDescent="0.2">
      <c r="A125" s="996"/>
      <c r="B125" s="997"/>
      <c r="C125" s="997"/>
      <c r="D125" s="997"/>
      <c r="E125" s="998"/>
      <c r="F125" s="1031" t="s">
        <v>628</v>
      </c>
      <c r="G125" s="1032"/>
      <c r="H125" s="303" t="s">
        <v>861</v>
      </c>
      <c r="I125" s="304"/>
      <c r="J125" s="1004" t="str">
        <f>IF(SUM(J119:L124)=0,"",SUM(J119:L124))</f>
        <v/>
      </c>
      <c r="K125" s="1005"/>
      <c r="L125" s="1005"/>
      <c r="M125" s="299" t="s">
        <v>695</v>
      </c>
      <c r="N125" s="1004" t="str">
        <f>IF(SUM(N119:P124)=0,"",SUM(N119:P124))</f>
        <v/>
      </c>
      <c r="O125" s="1005"/>
      <c r="P125" s="1005"/>
      <c r="Q125" s="299" t="s">
        <v>695</v>
      </c>
      <c r="R125" s="1004" t="str">
        <f>IF(SUM(R119:S124)=0,"",SUM(R119:S124))</f>
        <v/>
      </c>
      <c r="S125" s="1005"/>
      <c r="T125" s="299" t="s">
        <v>695</v>
      </c>
      <c r="U125" s="1004" t="str">
        <f>IF(SUM(U119:V124)=0,"",SUM(U119:V124))</f>
        <v/>
      </c>
      <c r="V125" s="1005"/>
      <c r="W125" s="299" t="s">
        <v>695</v>
      </c>
      <c r="X125" s="1004" t="str">
        <f>IF(SUM(X119:Y124)=0,"",SUM(X119:Y124))</f>
        <v/>
      </c>
      <c r="Y125" s="1005"/>
      <c r="Z125" s="299" t="s">
        <v>695</v>
      </c>
      <c r="AA125" s="1004" t="str">
        <f>IF(SUM(AA119:AB124)=0,"",SUM(AA119:AB124))</f>
        <v/>
      </c>
      <c r="AB125" s="1005"/>
      <c r="AC125" s="299" t="s">
        <v>695</v>
      </c>
      <c r="AD125" s="1004" t="str">
        <f>IF(SUM(AD119:AE124)=0,"",SUM(AD119:AE124))</f>
        <v/>
      </c>
      <c r="AE125" s="1005"/>
      <c r="AF125" s="299" t="s">
        <v>695</v>
      </c>
      <c r="AG125" s="1004" t="str">
        <f>IF(SUM(AG119:AH124)=0,"",SUM(AG119:AH124))</f>
        <v/>
      </c>
      <c r="AH125" s="1005"/>
      <c r="AI125" s="299" t="s">
        <v>695</v>
      </c>
      <c r="AJ125" s="1004" t="str">
        <f>IF(SUM(AJ119:AK124)=0,"",SUM(AJ119:AK124))</f>
        <v/>
      </c>
      <c r="AK125" s="1005"/>
      <c r="AL125" s="299" t="s">
        <v>695</v>
      </c>
      <c r="AM125" s="15"/>
      <c r="AN125" s="999"/>
      <c r="AO125" s="1000"/>
      <c r="AP125" s="1000"/>
      <c r="AQ125" s="1000"/>
      <c r="AR125" s="1001"/>
      <c r="AS125" s="1029"/>
      <c r="AT125" s="1030"/>
      <c r="AU125" s="300" t="s">
        <v>697</v>
      </c>
      <c r="AV125" s="301"/>
      <c r="AW125" s="1037"/>
      <c r="AX125" s="1038"/>
      <c r="AY125" s="1038"/>
      <c r="AZ125" s="1039"/>
      <c r="BA125" s="1037"/>
      <c r="BB125" s="1038"/>
      <c r="BC125" s="1038"/>
      <c r="BD125" s="1039"/>
      <c r="BE125" s="1037"/>
      <c r="BF125" s="1038"/>
      <c r="BG125" s="1039"/>
      <c r="BH125" s="1035" t="str">
        <f>IF(ISERROR(BH124/AW124*100),"",BH124/AW124*100)</f>
        <v/>
      </c>
      <c r="BI125" s="1036"/>
      <c r="BJ125" s="302" t="s">
        <v>864</v>
      </c>
      <c r="BK125" s="1035" t="str">
        <f>IF(ISERROR(BK124/BA124*100),"",BK124/BA124*100)</f>
        <v/>
      </c>
      <c r="BL125" s="1036"/>
      <c r="BM125" s="302" t="s">
        <v>865</v>
      </c>
      <c r="BN125" s="1035" t="str">
        <f>IF(ISERROR(BN124/BE124*100),"",BN124/BE124*100)</f>
        <v/>
      </c>
      <c r="BO125" s="1036"/>
      <c r="BP125" s="302" t="s">
        <v>865</v>
      </c>
      <c r="BQ125" s="1035" t="str">
        <f>IF(ISERROR(BQ124/AW124*100),"",BQ124/AW124*100)</f>
        <v/>
      </c>
      <c r="BR125" s="1036"/>
      <c r="BS125" s="302" t="s">
        <v>865</v>
      </c>
      <c r="BT125" s="1035" t="str">
        <f>IF(ISERROR(BT124/BA124*100),"",BT124/BA124*100)</f>
        <v/>
      </c>
      <c r="BU125" s="1036"/>
      <c r="BV125" s="302" t="s">
        <v>865</v>
      </c>
      <c r="BW125" s="1035" t="str">
        <f>IF(ISERROR(BW124/BE124*100),"",BW124/BE124*100)</f>
        <v/>
      </c>
      <c r="BX125" s="1036"/>
      <c r="BY125" s="302" t="s">
        <v>865</v>
      </c>
      <c r="BZ125" s="15"/>
    </row>
    <row r="126" spans="1:78" ht="16.95" customHeight="1" x14ac:dyDescent="0.2">
      <c r="A126" s="999"/>
      <c r="B126" s="1000"/>
      <c r="C126" s="1000"/>
      <c r="D126" s="1000"/>
      <c r="E126" s="1001"/>
      <c r="F126" s="1033"/>
      <c r="G126" s="1034"/>
      <c r="H126" s="300" t="s">
        <v>697</v>
      </c>
      <c r="I126" s="301"/>
      <c r="J126" s="1037"/>
      <c r="K126" s="1038"/>
      <c r="L126" s="1038"/>
      <c r="M126" s="1039"/>
      <c r="N126" s="1037"/>
      <c r="O126" s="1038"/>
      <c r="P126" s="1038"/>
      <c r="Q126" s="1039"/>
      <c r="R126" s="1037"/>
      <c r="S126" s="1038"/>
      <c r="T126" s="1039"/>
      <c r="U126" s="1035" t="str">
        <f>IF(ISERROR(U125/J125*100),"",U125/J125*100)</f>
        <v/>
      </c>
      <c r="V126" s="1036"/>
      <c r="W126" s="302" t="s">
        <v>864</v>
      </c>
      <c r="X126" s="1035" t="str">
        <f>IF(ISERROR(X125/N125*100),"",X125/N125*100)</f>
        <v/>
      </c>
      <c r="Y126" s="1036"/>
      <c r="Z126" s="302" t="s">
        <v>865</v>
      </c>
      <c r="AA126" s="1035" t="str">
        <f>IF(ISERROR(AA125/R125*100),"",AA125/R125*100)</f>
        <v/>
      </c>
      <c r="AB126" s="1036"/>
      <c r="AC126" s="302" t="s">
        <v>865</v>
      </c>
      <c r="AD126" s="1035" t="str">
        <f>IF(ISERROR(AD125/J125*100),"",AD125/J125*100)</f>
        <v/>
      </c>
      <c r="AE126" s="1036"/>
      <c r="AF126" s="302" t="s">
        <v>865</v>
      </c>
      <c r="AG126" s="1035" t="str">
        <f>IF(ISERROR(AG125/N125*100),"",AG125/N125*100)</f>
        <v/>
      </c>
      <c r="AH126" s="1036"/>
      <c r="AI126" s="302" t="s">
        <v>865</v>
      </c>
      <c r="AJ126" s="1035" t="str">
        <f>IF(ISERROR(AJ125/R125*100),"",AJ125/R125*100)</f>
        <v/>
      </c>
      <c r="AK126" s="1036"/>
      <c r="AL126" s="302" t="s">
        <v>865</v>
      </c>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row>
    <row r="127" spans="1:78" ht="16.95"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row>
    <row r="128" spans="1:78" ht="16.95" customHeight="1" x14ac:dyDescent="0.2">
      <c r="A128" s="1008" t="s">
        <v>847</v>
      </c>
      <c r="B128" s="1009"/>
      <c r="C128" s="1009"/>
      <c r="D128" s="1009"/>
      <c r="E128" s="1010"/>
      <c r="F128" s="1008" t="s">
        <v>848</v>
      </c>
      <c r="G128" s="1009"/>
      <c r="H128" s="1009"/>
      <c r="I128" s="1010"/>
      <c r="J128" s="1014" t="s">
        <v>849</v>
      </c>
      <c r="K128" s="1015"/>
      <c r="L128" s="1015"/>
      <c r="M128" s="1015"/>
      <c r="N128" s="1015"/>
      <c r="O128" s="1015"/>
      <c r="P128" s="1015"/>
      <c r="Q128" s="1015"/>
      <c r="R128" s="1015"/>
      <c r="S128" s="1015"/>
      <c r="T128" s="1016"/>
      <c r="U128" s="973" t="s">
        <v>692</v>
      </c>
      <c r="V128" s="974"/>
      <c r="W128" s="974"/>
      <c r="X128" s="974"/>
      <c r="Y128" s="974"/>
      <c r="Z128" s="974"/>
      <c r="AA128" s="974"/>
      <c r="AB128" s="974"/>
      <c r="AC128" s="975"/>
      <c r="AD128" s="973" t="s">
        <v>693</v>
      </c>
      <c r="AE128" s="974"/>
      <c r="AF128" s="974"/>
      <c r="AG128" s="974"/>
      <c r="AH128" s="974"/>
      <c r="AI128" s="974"/>
      <c r="AJ128" s="974"/>
      <c r="AK128" s="974"/>
      <c r="AL128" s="97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row>
    <row r="129" spans="1:78" ht="16.95" customHeight="1" thickBot="1" x14ac:dyDescent="0.25">
      <c r="A129" s="1011"/>
      <c r="B129" s="1012"/>
      <c r="C129" s="1012"/>
      <c r="D129" s="1012"/>
      <c r="E129" s="1013"/>
      <c r="F129" s="1011"/>
      <c r="G129" s="1012"/>
      <c r="H129" s="1012"/>
      <c r="I129" s="1013"/>
      <c r="J129" s="976" t="s">
        <v>408</v>
      </c>
      <c r="K129" s="977"/>
      <c r="L129" s="977"/>
      <c r="M129" s="978"/>
      <c r="N129" s="976" t="s">
        <v>409</v>
      </c>
      <c r="O129" s="977"/>
      <c r="P129" s="977"/>
      <c r="Q129" s="978"/>
      <c r="R129" s="976" t="s">
        <v>694</v>
      </c>
      <c r="S129" s="977"/>
      <c r="T129" s="978"/>
      <c r="U129" s="976" t="s">
        <v>408</v>
      </c>
      <c r="V129" s="977"/>
      <c r="W129" s="978"/>
      <c r="X129" s="976" t="s">
        <v>409</v>
      </c>
      <c r="Y129" s="977"/>
      <c r="Z129" s="978"/>
      <c r="AA129" s="976" t="s">
        <v>694</v>
      </c>
      <c r="AB129" s="977"/>
      <c r="AC129" s="978"/>
      <c r="AD129" s="976" t="s">
        <v>408</v>
      </c>
      <c r="AE129" s="977"/>
      <c r="AF129" s="978"/>
      <c r="AG129" s="976" t="s">
        <v>409</v>
      </c>
      <c r="AH129" s="977"/>
      <c r="AI129" s="978"/>
      <c r="AJ129" s="976" t="s">
        <v>694</v>
      </c>
      <c r="AK129" s="977"/>
      <c r="AL129" s="978"/>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row>
    <row r="130" spans="1:78" ht="16.95" customHeight="1" thickTop="1" x14ac:dyDescent="0.2">
      <c r="A130" s="993"/>
      <c r="B130" s="994"/>
      <c r="C130" s="994"/>
      <c r="D130" s="994"/>
      <c r="E130" s="995"/>
      <c r="F130" s="983" t="s">
        <v>850</v>
      </c>
      <c r="G130" s="984"/>
      <c r="H130" s="985" t="s">
        <v>851</v>
      </c>
      <c r="I130" s="986"/>
      <c r="J130" s="987"/>
      <c r="K130" s="988"/>
      <c r="L130" s="988"/>
      <c r="M130" s="294" t="s">
        <v>695</v>
      </c>
      <c r="N130" s="987"/>
      <c r="O130" s="988"/>
      <c r="P130" s="988"/>
      <c r="Q130" s="294" t="s">
        <v>695</v>
      </c>
      <c r="R130" s="989" t="str">
        <f t="shared" ref="R130:R135" si="33">IF(SUM(J130:Q130)=0,"",SUM(J130:Q130))</f>
        <v/>
      </c>
      <c r="S130" s="990"/>
      <c r="T130" s="294" t="s">
        <v>695</v>
      </c>
      <c r="U130" s="987"/>
      <c r="V130" s="988"/>
      <c r="W130" s="294" t="s">
        <v>695</v>
      </c>
      <c r="X130" s="987"/>
      <c r="Y130" s="988"/>
      <c r="Z130" s="294" t="s">
        <v>695</v>
      </c>
      <c r="AA130" s="991" t="str">
        <f t="shared" ref="AA130:AA135" si="34">IF(SUM(U130:Z130)=0,"",SUM(U130:Z130))</f>
        <v/>
      </c>
      <c r="AB130" s="992"/>
      <c r="AC130" s="294" t="s">
        <v>695</v>
      </c>
      <c r="AD130" s="987"/>
      <c r="AE130" s="988"/>
      <c r="AF130" s="294" t="s">
        <v>695</v>
      </c>
      <c r="AG130" s="987"/>
      <c r="AH130" s="988"/>
      <c r="AI130" s="294" t="s">
        <v>695</v>
      </c>
      <c r="AJ130" s="989" t="str">
        <f t="shared" ref="AJ130:AJ135" si="35">IF(SUM(AD130:AI130)=0,"",SUM(AD130:AI130))</f>
        <v/>
      </c>
      <c r="AK130" s="990"/>
      <c r="AL130" s="294" t="s">
        <v>695</v>
      </c>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row>
    <row r="131" spans="1:78" ht="16.95" customHeight="1" x14ac:dyDescent="0.2">
      <c r="A131" s="996"/>
      <c r="B131" s="997"/>
      <c r="C131" s="997"/>
      <c r="D131" s="997"/>
      <c r="E131" s="998"/>
      <c r="F131" s="1019" t="s">
        <v>853</v>
      </c>
      <c r="G131" s="1020"/>
      <c r="H131" s="1021" t="s">
        <v>854</v>
      </c>
      <c r="I131" s="1022"/>
      <c r="J131" s="979"/>
      <c r="K131" s="980"/>
      <c r="L131" s="980"/>
      <c r="M131" s="295" t="s">
        <v>695</v>
      </c>
      <c r="N131" s="979"/>
      <c r="O131" s="980"/>
      <c r="P131" s="980"/>
      <c r="Q131" s="295" t="s">
        <v>695</v>
      </c>
      <c r="R131" s="981" t="str">
        <f t="shared" si="33"/>
        <v/>
      </c>
      <c r="S131" s="982"/>
      <c r="T131" s="295" t="s">
        <v>695</v>
      </c>
      <c r="U131" s="979"/>
      <c r="V131" s="980"/>
      <c r="W131" s="295" t="s">
        <v>695</v>
      </c>
      <c r="X131" s="979"/>
      <c r="Y131" s="980"/>
      <c r="Z131" s="295" t="s">
        <v>695</v>
      </c>
      <c r="AA131" s="1017" t="str">
        <f t="shared" si="34"/>
        <v/>
      </c>
      <c r="AB131" s="1018"/>
      <c r="AC131" s="295" t="s">
        <v>695</v>
      </c>
      <c r="AD131" s="979"/>
      <c r="AE131" s="980"/>
      <c r="AF131" s="295" t="s">
        <v>695</v>
      </c>
      <c r="AG131" s="979"/>
      <c r="AH131" s="980"/>
      <c r="AI131" s="295" t="s">
        <v>695</v>
      </c>
      <c r="AJ131" s="981" t="str">
        <f t="shared" si="35"/>
        <v/>
      </c>
      <c r="AK131" s="982"/>
      <c r="AL131" s="295" t="s">
        <v>695</v>
      </c>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row>
    <row r="132" spans="1:78" ht="16.95" customHeight="1" x14ac:dyDescent="0.2">
      <c r="A132" s="996"/>
      <c r="B132" s="997"/>
      <c r="C132" s="997"/>
      <c r="D132" s="997"/>
      <c r="E132" s="998"/>
      <c r="F132" s="1019" t="s">
        <v>856</v>
      </c>
      <c r="G132" s="1020"/>
      <c r="H132" s="1021" t="s">
        <v>857</v>
      </c>
      <c r="I132" s="1022"/>
      <c r="J132" s="979"/>
      <c r="K132" s="980"/>
      <c r="L132" s="980"/>
      <c r="M132" s="295" t="s">
        <v>695</v>
      </c>
      <c r="N132" s="979"/>
      <c r="O132" s="980"/>
      <c r="P132" s="980"/>
      <c r="Q132" s="295" t="s">
        <v>695</v>
      </c>
      <c r="R132" s="981" t="str">
        <f t="shared" si="33"/>
        <v/>
      </c>
      <c r="S132" s="982"/>
      <c r="T132" s="295" t="s">
        <v>695</v>
      </c>
      <c r="U132" s="979"/>
      <c r="V132" s="980"/>
      <c r="W132" s="295" t="s">
        <v>695</v>
      </c>
      <c r="X132" s="979"/>
      <c r="Y132" s="980"/>
      <c r="Z132" s="295" t="s">
        <v>695</v>
      </c>
      <c r="AA132" s="1017" t="str">
        <f t="shared" si="34"/>
        <v/>
      </c>
      <c r="AB132" s="1018"/>
      <c r="AC132" s="295" t="s">
        <v>695</v>
      </c>
      <c r="AD132" s="979"/>
      <c r="AE132" s="980"/>
      <c r="AF132" s="295" t="s">
        <v>695</v>
      </c>
      <c r="AG132" s="979"/>
      <c r="AH132" s="980"/>
      <c r="AI132" s="295" t="s">
        <v>695</v>
      </c>
      <c r="AJ132" s="981" t="str">
        <f t="shared" si="35"/>
        <v/>
      </c>
      <c r="AK132" s="982"/>
      <c r="AL132" s="295" t="s">
        <v>695</v>
      </c>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row>
    <row r="133" spans="1:78" ht="16.95" customHeight="1" x14ac:dyDescent="0.2">
      <c r="A133" s="996"/>
      <c r="B133" s="997"/>
      <c r="C133" s="997"/>
      <c r="D133" s="997"/>
      <c r="E133" s="998"/>
      <c r="F133" s="1019" t="s">
        <v>859</v>
      </c>
      <c r="G133" s="1020"/>
      <c r="H133" s="1021" t="s">
        <v>860</v>
      </c>
      <c r="I133" s="1022"/>
      <c r="J133" s="979"/>
      <c r="K133" s="980"/>
      <c r="L133" s="980"/>
      <c r="M133" s="295" t="s">
        <v>695</v>
      </c>
      <c r="N133" s="979"/>
      <c r="O133" s="980"/>
      <c r="P133" s="980"/>
      <c r="Q133" s="295" t="s">
        <v>695</v>
      </c>
      <c r="R133" s="981" t="str">
        <f t="shared" si="33"/>
        <v/>
      </c>
      <c r="S133" s="982"/>
      <c r="T133" s="295" t="s">
        <v>695</v>
      </c>
      <c r="U133" s="979"/>
      <c r="V133" s="980"/>
      <c r="W133" s="295" t="s">
        <v>695</v>
      </c>
      <c r="X133" s="979"/>
      <c r="Y133" s="980"/>
      <c r="Z133" s="295" t="s">
        <v>695</v>
      </c>
      <c r="AA133" s="1017" t="str">
        <f t="shared" si="34"/>
        <v/>
      </c>
      <c r="AB133" s="1018"/>
      <c r="AC133" s="295" t="s">
        <v>695</v>
      </c>
      <c r="AD133" s="979"/>
      <c r="AE133" s="980"/>
      <c r="AF133" s="295" t="s">
        <v>695</v>
      </c>
      <c r="AG133" s="979"/>
      <c r="AH133" s="980"/>
      <c r="AI133" s="295" t="s">
        <v>695</v>
      </c>
      <c r="AJ133" s="981" t="str">
        <f t="shared" si="35"/>
        <v/>
      </c>
      <c r="AK133" s="982"/>
      <c r="AL133" s="295" t="s">
        <v>695</v>
      </c>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row>
    <row r="134" spans="1:78" ht="16.95" customHeight="1" x14ac:dyDescent="0.2">
      <c r="A134" s="996"/>
      <c r="B134" s="997"/>
      <c r="C134" s="997"/>
      <c r="D134" s="997"/>
      <c r="E134" s="998"/>
      <c r="F134" s="1019" t="s">
        <v>862</v>
      </c>
      <c r="G134" s="1020"/>
      <c r="H134" s="1021" t="s">
        <v>863</v>
      </c>
      <c r="I134" s="1022"/>
      <c r="J134" s="979"/>
      <c r="K134" s="980"/>
      <c r="L134" s="980"/>
      <c r="M134" s="295" t="s">
        <v>695</v>
      </c>
      <c r="N134" s="979"/>
      <c r="O134" s="980"/>
      <c r="P134" s="980"/>
      <c r="Q134" s="295" t="s">
        <v>695</v>
      </c>
      <c r="R134" s="981" t="str">
        <f t="shared" si="33"/>
        <v/>
      </c>
      <c r="S134" s="982"/>
      <c r="T134" s="295" t="s">
        <v>695</v>
      </c>
      <c r="U134" s="979"/>
      <c r="V134" s="980"/>
      <c r="W134" s="295" t="s">
        <v>695</v>
      </c>
      <c r="X134" s="979"/>
      <c r="Y134" s="980"/>
      <c r="Z134" s="295" t="s">
        <v>695</v>
      </c>
      <c r="AA134" s="1017" t="str">
        <f t="shared" si="34"/>
        <v/>
      </c>
      <c r="AB134" s="1018"/>
      <c r="AC134" s="295" t="s">
        <v>695</v>
      </c>
      <c r="AD134" s="979"/>
      <c r="AE134" s="980"/>
      <c r="AF134" s="295" t="s">
        <v>695</v>
      </c>
      <c r="AG134" s="979"/>
      <c r="AH134" s="980"/>
      <c r="AI134" s="295" t="s">
        <v>695</v>
      </c>
      <c r="AJ134" s="981" t="str">
        <f t="shared" si="35"/>
        <v/>
      </c>
      <c r="AK134" s="982"/>
      <c r="AL134" s="295" t="s">
        <v>695</v>
      </c>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row>
    <row r="135" spans="1:78" ht="16.95" customHeight="1" thickBot="1" x14ac:dyDescent="0.25">
      <c r="A135" s="996"/>
      <c r="B135" s="997"/>
      <c r="C135" s="997"/>
      <c r="D135" s="997"/>
      <c r="E135" s="998"/>
      <c r="F135" s="1023" t="s">
        <v>866</v>
      </c>
      <c r="G135" s="1024"/>
      <c r="H135" s="1025" t="s">
        <v>867</v>
      </c>
      <c r="I135" s="1026"/>
      <c r="J135" s="1002"/>
      <c r="K135" s="1003"/>
      <c r="L135" s="1003"/>
      <c r="M135" s="296" t="s">
        <v>695</v>
      </c>
      <c r="N135" s="1002"/>
      <c r="O135" s="1003"/>
      <c r="P135" s="1003"/>
      <c r="Q135" s="296" t="s">
        <v>695</v>
      </c>
      <c r="R135" s="1006" t="str">
        <f t="shared" si="33"/>
        <v/>
      </c>
      <c r="S135" s="1007"/>
      <c r="T135" s="296" t="s">
        <v>695</v>
      </c>
      <c r="U135" s="1002"/>
      <c r="V135" s="1003"/>
      <c r="W135" s="296" t="s">
        <v>695</v>
      </c>
      <c r="X135" s="1002"/>
      <c r="Y135" s="1003"/>
      <c r="Z135" s="296" t="s">
        <v>695</v>
      </c>
      <c r="AA135" s="1040" t="str">
        <f t="shared" si="34"/>
        <v/>
      </c>
      <c r="AB135" s="1041"/>
      <c r="AC135" s="296" t="s">
        <v>695</v>
      </c>
      <c r="AD135" s="1002"/>
      <c r="AE135" s="1003"/>
      <c r="AF135" s="296" t="s">
        <v>695</v>
      </c>
      <c r="AG135" s="1002"/>
      <c r="AH135" s="1003"/>
      <c r="AI135" s="296" t="s">
        <v>695</v>
      </c>
      <c r="AJ135" s="1006" t="str">
        <f t="shared" si="35"/>
        <v/>
      </c>
      <c r="AK135" s="1007"/>
      <c r="AL135" s="296" t="s">
        <v>695</v>
      </c>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row>
    <row r="136" spans="1:78" ht="16.95" customHeight="1" x14ac:dyDescent="0.2">
      <c r="A136" s="996"/>
      <c r="B136" s="997"/>
      <c r="C136" s="997"/>
      <c r="D136" s="997"/>
      <c r="E136" s="998"/>
      <c r="F136" s="1031" t="s">
        <v>628</v>
      </c>
      <c r="G136" s="1032"/>
      <c r="H136" s="303" t="s">
        <v>861</v>
      </c>
      <c r="I136" s="304"/>
      <c r="J136" s="1004" t="str">
        <f>IF(SUM(J130:L135)=0,"",SUM(J130:L135))</f>
        <v/>
      </c>
      <c r="K136" s="1005"/>
      <c r="L136" s="1005"/>
      <c r="M136" s="299" t="s">
        <v>695</v>
      </c>
      <c r="N136" s="1004" t="str">
        <f>IF(SUM(N130:P135)=0,"",SUM(N130:P135))</f>
        <v/>
      </c>
      <c r="O136" s="1005"/>
      <c r="P136" s="1005"/>
      <c r="Q136" s="299" t="s">
        <v>695</v>
      </c>
      <c r="R136" s="1004" t="str">
        <f>IF(SUM(R130:S135)=0,"",SUM(R130:S135))</f>
        <v/>
      </c>
      <c r="S136" s="1005"/>
      <c r="T136" s="299" t="s">
        <v>695</v>
      </c>
      <c r="U136" s="1004" t="str">
        <f>IF(SUM(U130:V135)=0,"",SUM(U130:V135))</f>
        <v/>
      </c>
      <c r="V136" s="1005"/>
      <c r="W136" s="299" t="s">
        <v>695</v>
      </c>
      <c r="X136" s="1004" t="str">
        <f>IF(SUM(X130:Y135)=0,"",SUM(X130:Y135))</f>
        <v/>
      </c>
      <c r="Y136" s="1005"/>
      <c r="Z136" s="299" t="s">
        <v>695</v>
      </c>
      <c r="AA136" s="1004" t="str">
        <f>IF(SUM(AA130:AB135)=0,"",SUM(AA130:AB135))</f>
        <v/>
      </c>
      <c r="AB136" s="1005"/>
      <c r="AC136" s="299" t="s">
        <v>695</v>
      </c>
      <c r="AD136" s="1004" t="str">
        <f>IF(SUM(AD130:AE135)=0,"",SUM(AD130:AE135))</f>
        <v/>
      </c>
      <c r="AE136" s="1005"/>
      <c r="AF136" s="299" t="s">
        <v>695</v>
      </c>
      <c r="AG136" s="1004" t="str">
        <f>IF(SUM(AG130:AH135)=0,"",SUM(AG130:AH135))</f>
        <v/>
      </c>
      <c r="AH136" s="1005"/>
      <c r="AI136" s="299" t="s">
        <v>695</v>
      </c>
      <c r="AJ136" s="1004" t="str">
        <f>IF(SUM(AJ130:AK135)=0,"",SUM(AJ130:AK135))</f>
        <v/>
      </c>
      <c r="AK136" s="1005"/>
      <c r="AL136" s="299" t="s">
        <v>695</v>
      </c>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row>
    <row r="137" spans="1:78" ht="16.95" customHeight="1" x14ac:dyDescent="0.2">
      <c r="A137" s="999"/>
      <c r="B137" s="1000"/>
      <c r="C137" s="1000"/>
      <c r="D137" s="1000"/>
      <c r="E137" s="1001"/>
      <c r="F137" s="1033"/>
      <c r="G137" s="1034"/>
      <c r="H137" s="300" t="s">
        <v>697</v>
      </c>
      <c r="I137" s="301"/>
      <c r="J137" s="1037"/>
      <c r="K137" s="1038"/>
      <c r="L137" s="1038"/>
      <c r="M137" s="1039"/>
      <c r="N137" s="1037"/>
      <c r="O137" s="1038"/>
      <c r="P137" s="1038"/>
      <c r="Q137" s="1039"/>
      <c r="R137" s="1037"/>
      <c r="S137" s="1038"/>
      <c r="T137" s="1039"/>
      <c r="U137" s="1035" t="str">
        <f>IF(ISERROR(U136/J136*100),"",U136/J136*100)</f>
        <v/>
      </c>
      <c r="V137" s="1036"/>
      <c r="W137" s="302" t="s">
        <v>864</v>
      </c>
      <c r="X137" s="1035" t="str">
        <f>IF(ISERROR(X136/N136*100),"",X136/N136*100)</f>
        <v/>
      </c>
      <c r="Y137" s="1036"/>
      <c r="Z137" s="302" t="s">
        <v>865</v>
      </c>
      <c r="AA137" s="1035" t="str">
        <f>IF(ISERROR(AA136/R136*100),"",AA136/R136*100)</f>
        <v/>
      </c>
      <c r="AB137" s="1036"/>
      <c r="AC137" s="302" t="s">
        <v>865</v>
      </c>
      <c r="AD137" s="1035" t="str">
        <f>IF(ISERROR(AD136/J136*100),"",AD136/J136*100)</f>
        <v/>
      </c>
      <c r="AE137" s="1036"/>
      <c r="AF137" s="302" t="s">
        <v>865</v>
      </c>
      <c r="AG137" s="1035" t="str">
        <f>IF(ISERROR(AG136/N136*100),"",AG136/N136*100)</f>
        <v/>
      </c>
      <c r="AH137" s="1036"/>
      <c r="AI137" s="302" t="s">
        <v>865</v>
      </c>
      <c r="AJ137" s="1035" t="str">
        <f>IF(ISERROR(AJ136/R136*100),"",AJ136/R136*100)</f>
        <v/>
      </c>
      <c r="AK137" s="1036"/>
      <c r="AL137" s="302" t="s">
        <v>865</v>
      </c>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row>
    <row r="138" spans="1:78" ht="16.95"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row>
    <row r="139" spans="1:78" ht="16.95" customHeight="1" x14ac:dyDescent="0.2">
      <c r="A139" s="1008" t="s">
        <v>847</v>
      </c>
      <c r="B139" s="1009"/>
      <c r="C139" s="1009"/>
      <c r="D139" s="1009"/>
      <c r="E139" s="1010"/>
      <c r="F139" s="1008" t="s">
        <v>848</v>
      </c>
      <c r="G139" s="1009"/>
      <c r="H139" s="1009"/>
      <c r="I139" s="1010"/>
      <c r="J139" s="1014" t="s">
        <v>849</v>
      </c>
      <c r="K139" s="1015"/>
      <c r="L139" s="1015"/>
      <c r="M139" s="1015"/>
      <c r="N139" s="1015"/>
      <c r="O139" s="1015"/>
      <c r="P139" s="1015"/>
      <c r="Q139" s="1015"/>
      <c r="R139" s="1015"/>
      <c r="S139" s="1015"/>
      <c r="T139" s="1016"/>
      <c r="U139" s="973" t="s">
        <v>692</v>
      </c>
      <c r="V139" s="974"/>
      <c r="W139" s="974"/>
      <c r="X139" s="974"/>
      <c r="Y139" s="974"/>
      <c r="Z139" s="974"/>
      <c r="AA139" s="974"/>
      <c r="AB139" s="974"/>
      <c r="AC139" s="975"/>
      <c r="AD139" s="973" t="s">
        <v>693</v>
      </c>
      <c r="AE139" s="974"/>
      <c r="AF139" s="974"/>
      <c r="AG139" s="974"/>
      <c r="AH139" s="974"/>
      <c r="AI139" s="974"/>
      <c r="AJ139" s="974"/>
      <c r="AK139" s="974"/>
      <c r="AL139" s="97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row>
    <row r="140" spans="1:78" ht="16.95" customHeight="1" thickBot="1" x14ac:dyDescent="0.25">
      <c r="A140" s="1011"/>
      <c r="B140" s="1012"/>
      <c r="C140" s="1012"/>
      <c r="D140" s="1012"/>
      <c r="E140" s="1013"/>
      <c r="F140" s="1011"/>
      <c r="G140" s="1012"/>
      <c r="H140" s="1012"/>
      <c r="I140" s="1013"/>
      <c r="J140" s="976" t="s">
        <v>408</v>
      </c>
      <c r="K140" s="977"/>
      <c r="L140" s="977"/>
      <c r="M140" s="978"/>
      <c r="N140" s="976" t="s">
        <v>409</v>
      </c>
      <c r="O140" s="977"/>
      <c r="P140" s="977"/>
      <c r="Q140" s="978"/>
      <c r="R140" s="976" t="s">
        <v>694</v>
      </c>
      <c r="S140" s="977"/>
      <c r="T140" s="978"/>
      <c r="U140" s="976" t="s">
        <v>408</v>
      </c>
      <c r="V140" s="977"/>
      <c r="W140" s="978"/>
      <c r="X140" s="976" t="s">
        <v>409</v>
      </c>
      <c r="Y140" s="977"/>
      <c r="Z140" s="978"/>
      <c r="AA140" s="976" t="s">
        <v>694</v>
      </c>
      <c r="AB140" s="977"/>
      <c r="AC140" s="978"/>
      <c r="AD140" s="976" t="s">
        <v>408</v>
      </c>
      <c r="AE140" s="977"/>
      <c r="AF140" s="978"/>
      <c r="AG140" s="976" t="s">
        <v>409</v>
      </c>
      <c r="AH140" s="977"/>
      <c r="AI140" s="978"/>
      <c r="AJ140" s="976" t="s">
        <v>694</v>
      </c>
      <c r="AK140" s="977"/>
      <c r="AL140" s="978"/>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row>
    <row r="141" spans="1:78" ht="16.95" customHeight="1" thickTop="1" x14ac:dyDescent="0.2">
      <c r="A141" s="993"/>
      <c r="B141" s="994"/>
      <c r="C141" s="994"/>
      <c r="D141" s="994"/>
      <c r="E141" s="995"/>
      <c r="F141" s="983" t="s">
        <v>850</v>
      </c>
      <c r="G141" s="984"/>
      <c r="H141" s="985" t="s">
        <v>851</v>
      </c>
      <c r="I141" s="986"/>
      <c r="J141" s="987"/>
      <c r="K141" s="988"/>
      <c r="L141" s="988"/>
      <c r="M141" s="294" t="s">
        <v>695</v>
      </c>
      <c r="N141" s="987"/>
      <c r="O141" s="988"/>
      <c r="P141" s="988"/>
      <c r="Q141" s="294" t="s">
        <v>695</v>
      </c>
      <c r="R141" s="989" t="str">
        <f t="shared" ref="R141:R146" si="36">IF(SUM(J141:Q141)=0,"",SUM(J141:Q141))</f>
        <v/>
      </c>
      <c r="S141" s="990"/>
      <c r="T141" s="294" t="s">
        <v>695</v>
      </c>
      <c r="U141" s="987"/>
      <c r="V141" s="988"/>
      <c r="W141" s="294" t="s">
        <v>695</v>
      </c>
      <c r="X141" s="987"/>
      <c r="Y141" s="988"/>
      <c r="Z141" s="294" t="s">
        <v>695</v>
      </c>
      <c r="AA141" s="991" t="str">
        <f t="shared" ref="AA141:AA146" si="37">IF(SUM(U141:Z141)=0,"",SUM(U141:Z141))</f>
        <v/>
      </c>
      <c r="AB141" s="992"/>
      <c r="AC141" s="294" t="s">
        <v>695</v>
      </c>
      <c r="AD141" s="987"/>
      <c r="AE141" s="988"/>
      <c r="AF141" s="294" t="s">
        <v>695</v>
      </c>
      <c r="AG141" s="987"/>
      <c r="AH141" s="988"/>
      <c r="AI141" s="294" t="s">
        <v>695</v>
      </c>
      <c r="AJ141" s="989" t="str">
        <f t="shared" ref="AJ141:AJ146" si="38">IF(SUM(AD141:AI141)=0,"",SUM(AD141:AI141))</f>
        <v/>
      </c>
      <c r="AK141" s="990"/>
      <c r="AL141" s="294" t="s">
        <v>695</v>
      </c>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row>
    <row r="142" spans="1:78" ht="16.95" customHeight="1" x14ac:dyDescent="0.2">
      <c r="A142" s="996"/>
      <c r="B142" s="997"/>
      <c r="C142" s="997"/>
      <c r="D142" s="997"/>
      <c r="E142" s="998"/>
      <c r="F142" s="1019" t="s">
        <v>853</v>
      </c>
      <c r="G142" s="1020"/>
      <c r="H142" s="1021" t="s">
        <v>854</v>
      </c>
      <c r="I142" s="1022"/>
      <c r="J142" s="979"/>
      <c r="K142" s="980"/>
      <c r="L142" s="980"/>
      <c r="M142" s="295" t="s">
        <v>695</v>
      </c>
      <c r="N142" s="979"/>
      <c r="O142" s="980"/>
      <c r="P142" s="980"/>
      <c r="Q142" s="295" t="s">
        <v>695</v>
      </c>
      <c r="R142" s="981" t="str">
        <f t="shared" si="36"/>
        <v/>
      </c>
      <c r="S142" s="982"/>
      <c r="T142" s="295" t="s">
        <v>695</v>
      </c>
      <c r="U142" s="979"/>
      <c r="V142" s="980"/>
      <c r="W142" s="295" t="s">
        <v>695</v>
      </c>
      <c r="X142" s="979"/>
      <c r="Y142" s="980"/>
      <c r="Z142" s="295" t="s">
        <v>695</v>
      </c>
      <c r="AA142" s="1017" t="str">
        <f t="shared" si="37"/>
        <v/>
      </c>
      <c r="AB142" s="1018"/>
      <c r="AC142" s="295" t="s">
        <v>695</v>
      </c>
      <c r="AD142" s="979"/>
      <c r="AE142" s="980"/>
      <c r="AF142" s="295" t="s">
        <v>695</v>
      </c>
      <c r="AG142" s="979"/>
      <c r="AH142" s="980"/>
      <c r="AI142" s="295" t="s">
        <v>695</v>
      </c>
      <c r="AJ142" s="981" t="str">
        <f t="shared" si="38"/>
        <v/>
      </c>
      <c r="AK142" s="982"/>
      <c r="AL142" s="295" t="s">
        <v>695</v>
      </c>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row>
    <row r="143" spans="1:78" ht="16.95" customHeight="1" x14ac:dyDescent="0.2">
      <c r="A143" s="996"/>
      <c r="B143" s="997"/>
      <c r="C143" s="997"/>
      <c r="D143" s="997"/>
      <c r="E143" s="998"/>
      <c r="F143" s="1019" t="s">
        <v>856</v>
      </c>
      <c r="G143" s="1020"/>
      <c r="H143" s="1021" t="s">
        <v>857</v>
      </c>
      <c r="I143" s="1022"/>
      <c r="J143" s="979"/>
      <c r="K143" s="980"/>
      <c r="L143" s="980"/>
      <c r="M143" s="295" t="s">
        <v>695</v>
      </c>
      <c r="N143" s="979"/>
      <c r="O143" s="980"/>
      <c r="P143" s="980"/>
      <c r="Q143" s="295" t="s">
        <v>695</v>
      </c>
      <c r="R143" s="981" t="str">
        <f t="shared" si="36"/>
        <v/>
      </c>
      <c r="S143" s="982"/>
      <c r="T143" s="295" t="s">
        <v>695</v>
      </c>
      <c r="U143" s="979"/>
      <c r="V143" s="980"/>
      <c r="W143" s="295" t="s">
        <v>695</v>
      </c>
      <c r="X143" s="979"/>
      <c r="Y143" s="980"/>
      <c r="Z143" s="295" t="s">
        <v>695</v>
      </c>
      <c r="AA143" s="1017" t="str">
        <f t="shared" si="37"/>
        <v/>
      </c>
      <c r="AB143" s="1018"/>
      <c r="AC143" s="295" t="s">
        <v>695</v>
      </c>
      <c r="AD143" s="979"/>
      <c r="AE143" s="980"/>
      <c r="AF143" s="295" t="s">
        <v>695</v>
      </c>
      <c r="AG143" s="979"/>
      <c r="AH143" s="980"/>
      <c r="AI143" s="295" t="s">
        <v>695</v>
      </c>
      <c r="AJ143" s="981" t="str">
        <f t="shared" si="38"/>
        <v/>
      </c>
      <c r="AK143" s="982"/>
      <c r="AL143" s="295" t="s">
        <v>695</v>
      </c>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row>
    <row r="144" spans="1:78" ht="16.95" customHeight="1" x14ac:dyDescent="0.2">
      <c r="A144" s="996"/>
      <c r="B144" s="997"/>
      <c r="C144" s="997"/>
      <c r="D144" s="997"/>
      <c r="E144" s="998"/>
      <c r="F144" s="1019" t="s">
        <v>859</v>
      </c>
      <c r="G144" s="1020"/>
      <c r="H144" s="1021" t="s">
        <v>860</v>
      </c>
      <c r="I144" s="1022"/>
      <c r="J144" s="979"/>
      <c r="K144" s="980"/>
      <c r="L144" s="980"/>
      <c r="M144" s="295" t="s">
        <v>695</v>
      </c>
      <c r="N144" s="979"/>
      <c r="O144" s="980"/>
      <c r="P144" s="980"/>
      <c r="Q144" s="295" t="s">
        <v>695</v>
      </c>
      <c r="R144" s="981" t="str">
        <f t="shared" si="36"/>
        <v/>
      </c>
      <c r="S144" s="982"/>
      <c r="T144" s="295" t="s">
        <v>695</v>
      </c>
      <c r="U144" s="979"/>
      <c r="V144" s="980"/>
      <c r="W144" s="295" t="s">
        <v>695</v>
      </c>
      <c r="X144" s="979"/>
      <c r="Y144" s="980"/>
      <c r="Z144" s="295" t="s">
        <v>695</v>
      </c>
      <c r="AA144" s="1017" t="str">
        <f t="shared" si="37"/>
        <v/>
      </c>
      <c r="AB144" s="1018"/>
      <c r="AC144" s="295" t="s">
        <v>695</v>
      </c>
      <c r="AD144" s="979"/>
      <c r="AE144" s="980"/>
      <c r="AF144" s="295" t="s">
        <v>695</v>
      </c>
      <c r="AG144" s="979"/>
      <c r="AH144" s="980"/>
      <c r="AI144" s="295" t="s">
        <v>695</v>
      </c>
      <c r="AJ144" s="981" t="str">
        <f t="shared" si="38"/>
        <v/>
      </c>
      <c r="AK144" s="982"/>
      <c r="AL144" s="295" t="s">
        <v>695</v>
      </c>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row>
    <row r="145" spans="1:78" ht="16.95" customHeight="1" x14ac:dyDescent="0.2">
      <c r="A145" s="996"/>
      <c r="B145" s="997"/>
      <c r="C145" s="997"/>
      <c r="D145" s="997"/>
      <c r="E145" s="998"/>
      <c r="F145" s="1019" t="s">
        <v>862</v>
      </c>
      <c r="G145" s="1020"/>
      <c r="H145" s="1021" t="s">
        <v>863</v>
      </c>
      <c r="I145" s="1022"/>
      <c r="J145" s="979"/>
      <c r="K145" s="980"/>
      <c r="L145" s="980"/>
      <c r="M145" s="295" t="s">
        <v>695</v>
      </c>
      <c r="N145" s="979"/>
      <c r="O145" s="980"/>
      <c r="P145" s="980"/>
      <c r="Q145" s="295" t="s">
        <v>695</v>
      </c>
      <c r="R145" s="981" t="str">
        <f t="shared" si="36"/>
        <v/>
      </c>
      <c r="S145" s="982"/>
      <c r="T145" s="295" t="s">
        <v>695</v>
      </c>
      <c r="U145" s="979"/>
      <c r="V145" s="980"/>
      <c r="W145" s="295" t="s">
        <v>695</v>
      </c>
      <c r="X145" s="979"/>
      <c r="Y145" s="980"/>
      <c r="Z145" s="295" t="s">
        <v>695</v>
      </c>
      <c r="AA145" s="1017" t="str">
        <f t="shared" si="37"/>
        <v/>
      </c>
      <c r="AB145" s="1018"/>
      <c r="AC145" s="295" t="s">
        <v>695</v>
      </c>
      <c r="AD145" s="979"/>
      <c r="AE145" s="980"/>
      <c r="AF145" s="295" t="s">
        <v>695</v>
      </c>
      <c r="AG145" s="979"/>
      <c r="AH145" s="980"/>
      <c r="AI145" s="295" t="s">
        <v>695</v>
      </c>
      <c r="AJ145" s="981" t="str">
        <f t="shared" si="38"/>
        <v/>
      </c>
      <c r="AK145" s="982"/>
      <c r="AL145" s="295" t="s">
        <v>695</v>
      </c>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row>
    <row r="146" spans="1:78" ht="16.95" customHeight="1" thickBot="1" x14ac:dyDescent="0.25">
      <c r="A146" s="996"/>
      <c r="B146" s="997"/>
      <c r="C146" s="997"/>
      <c r="D146" s="997"/>
      <c r="E146" s="998"/>
      <c r="F146" s="1023" t="s">
        <v>866</v>
      </c>
      <c r="G146" s="1024"/>
      <c r="H146" s="1025" t="s">
        <v>867</v>
      </c>
      <c r="I146" s="1026"/>
      <c r="J146" s="1002"/>
      <c r="K146" s="1003"/>
      <c r="L146" s="1003"/>
      <c r="M146" s="296" t="s">
        <v>695</v>
      </c>
      <c r="N146" s="1002"/>
      <c r="O146" s="1003"/>
      <c r="P146" s="1003"/>
      <c r="Q146" s="296" t="s">
        <v>695</v>
      </c>
      <c r="R146" s="1006" t="str">
        <f t="shared" si="36"/>
        <v/>
      </c>
      <c r="S146" s="1007"/>
      <c r="T146" s="296" t="s">
        <v>695</v>
      </c>
      <c r="U146" s="1002"/>
      <c r="V146" s="1003"/>
      <c r="W146" s="296" t="s">
        <v>695</v>
      </c>
      <c r="X146" s="1002"/>
      <c r="Y146" s="1003"/>
      <c r="Z146" s="296" t="s">
        <v>695</v>
      </c>
      <c r="AA146" s="1040" t="str">
        <f t="shared" si="37"/>
        <v/>
      </c>
      <c r="AB146" s="1041"/>
      <c r="AC146" s="296" t="s">
        <v>695</v>
      </c>
      <c r="AD146" s="1002"/>
      <c r="AE146" s="1003"/>
      <c r="AF146" s="296" t="s">
        <v>695</v>
      </c>
      <c r="AG146" s="1002"/>
      <c r="AH146" s="1003"/>
      <c r="AI146" s="296" t="s">
        <v>695</v>
      </c>
      <c r="AJ146" s="1006" t="str">
        <f t="shared" si="38"/>
        <v/>
      </c>
      <c r="AK146" s="1007"/>
      <c r="AL146" s="296" t="s">
        <v>695</v>
      </c>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row>
    <row r="147" spans="1:78" ht="16.95" customHeight="1" x14ac:dyDescent="0.2">
      <c r="A147" s="996"/>
      <c r="B147" s="997"/>
      <c r="C147" s="997"/>
      <c r="D147" s="997"/>
      <c r="E147" s="998"/>
      <c r="F147" s="1031" t="s">
        <v>628</v>
      </c>
      <c r="G147" s="1032"/>
      <c r="H147" s="303" t="s">
        <v>861</v>
      </c>
      <c r="I147" s="304"/>
      <c r="J147" s="1004" t="str">
        <f>IF(SUM(J141:L146)=0,"",SUM(J141:L146))</f>
        <v/>
      </c>
      <c r="K147" s="1005"/>
      <c r="L147" s="1005"/>
      <c r="M147" s="299" t="s">
        <v>695</v>
      </c>
      <c r="N147" s="1004" t="str">
        <f>IF(SUM(N141:P146)=0,"",SUM(N141:P146))</f>
        <v/>
      </c>
      <c r="O147" s="1005"/>
      <c r="P147" s="1005"/>
      <c r="Q147" s="299" t="s">
        <v>695</v>
      </c>
      <c r="R147" s="1004" t="str">
        <f>IF(SUM(R141:S146)=0,"",SUM(R141:S146))</f>
        <v/>
      </c>
      <c r="S147" s="1005"/>
      <c r="T147" s="299" t="s">
        <v>695</v>
      </c>
      <c r="U147" s="1004" t="str">
        <f>IF(SUM(U141:V146)=0,"",SUM(U141:V146))</f>
        <v/>
      </c>
      <c r="V147" s="1005"/>
      <c r="W147" s="299" t="s">
        <v>695</v>
      </c>
      <c r="X147" s="1004" t="str">
        <f>IF(SUM(X141:Y146)=0,"",SUM(X141:Y146))</f>
        <v/>
      </c>
      <c r="Y147" s="1005"/>
      <c r="Z147" s="299" t="s">
        <v>695</v>
      </c>
      <c r="AA147" s="1004" t="str">
        <f>IF(SUM(AA141:AB146)=0,"",SUM(AA141:AB146))</f>
        <v/>
      </c>
      <c r="AB147" s="1005"/>
      <c r="AC147" s="299" t="s">
        <v>695</v>
      </c>
      <c r="AD147" s="1004" t="str">
        <f>IF(SUM(AD141:AE146)=0,"",SUM(AD141:AE146))</f>
        <v/>
      </c>
      <c r="AE147" s="1005"/>
      <c r="AF147" s="299" t="s">
        <v>695</v>
      </c>
      <c r="AG147" s="1004" t="str">
        <f>IF(SUM(AG141:AH146)=0,"",SUM(AG141:AH146))</f>
        <v/>
      </c>
      <c r="AH147" s="1005"/>
      <c r="AI147" s="299" t="s">
        <v>695</v>
      </c>
      <c r="AJ147" s="1004" t="str">
        <f>IF(SUM(AJ141:AK146)=0,"",SUM(AJ141:AK146))</f>
        <v/>
      </c>
      <c r="AK147" s="1005"/>
      <c r="AL147" s="299" t="s">
        <v>695</v>
      </c>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row>
    <row r="148" spans="1:78" ht="16.95" customHeight="1" x14ac:dyDescent="0.2">
      <c r="A148" s="999"/>
      <c r="B148" s="1000"/>
      <c r="C148" s="1000"/>
      <c r="D148" s="1000"/>
      <c r="E148" s="1001"/>
      <c r="F148" s="1033"/>
      <c r="G148" s="1034"/>
      <c r="H148" s="300" t="s">
        <v>697</v>
      </c>
      <c r="I148" s="301"/>
      <c r="J148" s="1037"/>
      <c r="K148" s="1038"/>
      <c r="L148" s="1038"/>
      <c r="M148" s="1039"/>
      <c r="N148" s="1037"/>
      <c r="O148" s="1038"/>
      <c r="P148" s="1038"/>
      <c r="Q148" s="1039"/>
      <c r="R148" s="1037"/>
      <c r="S148" s="1038"/>
      <c r="T148" s="1039"/>
      <c r="U148" s="1035" t="str">
        <f>IF(ISERROR(U147/J147*100),"",U147/J147*100)</f>
        <v/>
      </c>
      <c r="V148" s="1036"/>
      <c r="W148" s="302" t="s">
        <v>864</v>
      </c>
      <c r="X148" s="1035" t="str">
        <f>IF(ISERROR(X147/N147*100),"",X147/N147*100)</f>
        <v/>
      </c>
      <c r="Y148" s="1036"/>
      <c r="Z148" s="302" t="s">
        <v>865</v>
      </c>
      <c r="AA148" s="1035" t="str">
        <f>IF(ISERROR(AA147/R147*100),"",AA147/R147*100)</f>
        <v/>
      </c>
      <c r="AB148" s="1036"/>
      <c r="AC148" s="302" t="s">
        <v>865</v>
      </c>
      <c r="AD148" s="1035" t="str">
        <f>IF(ISERROR(AD147/J147*100),"",AD147/J147*100)</f>
        <v/>
      </c>
      <c r="AE148" s="1036"/>
      <c r="AF148" s="302" t="s">
        <v>865</v>
      </c>
      <c r="AG148" s="1035" t="str">
        <f>IF(ISERROR(AG147/N147*100),"",AG147/N147*100)</f>
        <v/>
      </c>
      <c r="AH148" s="1036"/>
      <c r="AI148" s="302" t="s">
        <v>865</v>
      </c>
      <c r="AJ148" s="1035" t="str">
        <f>IF(ISERROR(AJ147/R147*100),"",AJ147/R147*100)</f>
        <v/>
      </c>
      <c r="AK148" s="1036"/>
      <c r="AL148" s="302" t="s">
        <v>865</v>
      </c>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row>
    <row r="149" spans="1:78" ht="16.95"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row>
    <row r="150" spans="1:78" ht="16.95" customHeight="1" x14ac:dyDescent="0.2">
      <c r="A150" s="1008" t="s">
        <v>847</v>
      </c>
      <c r="B150" s="1009"/>
      <c r="C150" s="1009"/>
      <c r="D150" s="1009"/>
      <c r="E150" s="1010"/>
      <c r="F150" s="1008" t="s">
        <v>848</v>
      </c>
      <c r="G150" s="1009"/>
      <c r="H150" s="1009"/>
      <c r="I150" s="1010"/>
      <c r="J150" s="1014" t="s">
        <v>849</v>
      </c>
      <c r="K150" s="1015"/>
      <c r="L150" s="1015"/>
      <c r="M150" s="1015"/>
      <c r="N150" s="1015"/>
      <c r="O150" s="1015"/>
      <c r="P150" s="1015"/>
      <c r="Q150" s="1015"/>
      <c r="R150" s="1015"/>
      <c r="S150" s="1015"/>
      <c r="T150" s="1016"/>
      <c r="U150" s="973" t="s">
        <v>692</v>
      </c>
      <c r="V150" s="974"/>
      <c r="W150" s="974"/>
      <c r="X150" s="974"/>
      <c r="Y150" s="974"/>
      <c r="Z150" s="974"/>
      <c r="AA150" s="974"/>
      <c r="AB150" s="974"/>
      <c r="AC150" s="975"/>
      <c r="AD150" s="973" t="s">
        <v>693</v>
      </c>
      <c r="AE150" s="974"/>
      <c r="AF150" s="974"/>
      <c r="AG150" s="974"/>
      <c r="AH150" s="974"/>
      <c r="AI150" s="974"/>
      <c r="AJ150" s="974"/>
      <c r="AK150" s="974"/>
      <c r="AL150" s="97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row>
    <row r="151" spans="1:78" ht="16.95" customHeight="1" thickBot="1" x14ac:dyDescent="0.25">
      <c r="A151" s="1011"/>
      <c r="B151" s="1012"/>
      <c r="C151" s="1012"/>
      <c r="D151" s="1012"/>
      <c r="E151" s="1013"/>
      <c r="F151" s="1011"/>
      <c r="G151" s="1012"/>
      <c r="H151" s="1012"/>
      <c r="I151" s="1013"/>
      <c r="J151" s="976" t="s">
        <v>408</v>
      </c>
      <c r="K151" s="977"/>
      <c r="L151" s="977"/>
      <c r="M151" s="978"/>
      <c r="N151" s="976" t="s">
        <v>409</v>
      </c>
      <c r="O151" s="977"/>
      <c r="P151" s="977"/>
      <c r="Q151" s="978"/>
      <c r="R151" s="976" t="s">
        <v>694</v>
      </c>
      <c r="S151" s="977"/>
      <c r="T151" s="978"/>
      <c r="U151" s="976" t="s">
        <v>408</v>
      </c>
      <c r="V151" s="977"/>
      <c r="W151" s="978"/>
      <c r="X151" s="976" t="s">
        <v>409</v>
      </c>
      <c r="Y151" s="977"/>
      <c r="Z151" s="978"/>
      <c r="AA151" s="976" t="s">
        <v>694</v>
      </c>
      <c r="AB151" s="977"/>
      <c r="AC151" s="978"/>
      <c r="AD151" s="976" t="s">
        <v>408</v>
      </c>
      <c r="AE151" s="977"/>
      <c r="AF151" s="978"/>
      <c r="AG151" s="976" t="s">
        <v>409</v>
      </c>
      <c r="AH151" s="977"/>
      <c r="AI151" s="978"/>
      <c r="AJ151" s="976" t="s">
        <v>694</v>
      </c>
      <c r="AK151" s="977"/>
      <c r="AL151" s="978"/>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row>
    <row r="152" spans="1:78" ht="16.95" customHeight="1" thickTop="1" x14ac:dyDescent="0.2">
      <c r="A152" s="993"/>
      <c r="B152" s="994"/>
      <c r="C152" s="994"/>
      <c r="D152" s="994"/>
      <c r="E152" s="995"/>
      <c r="F152" s="983" t="s">
        <v>850</v>
      </c>
      <c r="G152" s="984"/>
      <c r="H152" s="985" t="s">
        <v>851</v>
      </c>
      <c r="I152" s="986"/>
      <c r="J152" s="987"/>
      <c r="K152" s="988"/>
      <c r="L152" s="988"/>
      <c r="M152" s="294" t="s">
        <v>695</v>
      </c>
      <c r="N152" s="987"/>
      <c r="O152" s="988"/>
      <c r="P152" s="988"/>
      <c r="Q152" s="294" t="s">
        <v>695</v>
      </c>
      <c r="R152" s="989" t="str">
        <f t="shared" ref="R152:R157" si="39">IF(SUM(J152:Q152)=0,"",SUM(J152:Q152))</f>
        <v/>
      </c>
      <c r="S152" s="990"/>
      <c r="T152" s="294" t="s">
        <v>695</v>
      </c>
      <c r="U152" s="987"/>
      <c r="V152" s="988"/>
      <c r="W152" s="294" t="s">
        <v>695</v>
      </c>
      <c r="X152" s="987"/>
      <c r="Y152" s="988"/>
      <c r="Z152" s="294" t="s">
        <v>695</v>
      </c>
      <c r="AA152" s="991" t="str">
        <f t="shared" ref="AA152:AA157" si="40">IF(SUM(U152:Z152)=0,"",SUM(U152:Z152))</f>
        <v/>
      </c>
      <c r="AB152" s="992"/>
      <c r="AC152" s="294" t="s">
        <v>695</v>
      </c>
      <c r="AD152" s="987"/>
      <c r="AE152" s="988"/>
      <c r="AF152" s="294" t="s">
        <v>695</v>
      </c>
      <c r="AG152" s="987"/>
      <c r="AH152" s="988"/>
      <c r="AI152" s="294" t="s">
        <v>695</v>
      </c>
      <c r="AJ152" s="989" t="str">
        <f t="shared" ref="AJ152:AJ157" si="41">IF(SUM(AD152:AI152)=0,"",SUM(AD152:AI152))</f>
        <v/>
      </c>
      <c r="AK152" s="990"/>
      <c r="AL152" s="294" t="s">
        <v>695</v>
      </c>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row>
    <row r="153" spans="1:78" ht="16.95" customHeight="1" x14ac:dyDescent="0.2">
      <c r="A153" s="996"/>
      <c r="B153" s="997"/>
      <c r="C153" s="997"/>
      <c r="D153" s="997"/>
      <c r="E153" s="998"/>
      <c r="F153" s="1019" t="s">
        <v>853</v>
      </c>
      <c r="G153" s="1020"/>
      <c r="H153" s="1021" t="s">
        <v>854</v>
      </c>
      <c r="I153" s="1022"/>
      <c r="J153" s="979"/>
      <c r="K153" s="980"/>
      <c r="L153" s="980"/>
      <c r="M153" s="295" t="s">
        <v>695</v>
      </c>
      <c r="N153" s="979"/>
      <c r="O153" s="980"/>
      <c r="P153" s="980"/>
      <c r="Q153" s="295" t="s">
        <v>695</v>
      </c>
      <c r="R153" s="981" t="str">
        <f t="shared" si="39"/>
        <v/>
      </c>
      <c r="S153" s="982"/>
      <c r="T153" s="295" t="s">
        <v>695</v>
      </c>
      <c r="U153" s="979"/>
      <c r="V153" s="980"/>
      <c r="W153" s="295" t="s">
        <v>695</v>
      </c>
      <c r="X153" s="979"/>
      <c r="Y153" s="980"/>
      <c r="Z153" s="295" t="s">
        <v>695</v>
      </c>
      <c r="AA153" s="1017" t="str">
        <f t="shared" si="40"/>
        <v/>
      </c>
      <c r="AB153" s="1018"/>
      <c r="AC153" s="295" t="s">
        <v>695</v>
      </c>
      <c r="AD153" s="979"/>
      <c r="AE153" s="980"/>
      <c r="AF153" s="295" t="s">
        <v>695</v>
      </c>
      <c r="AG153" s="979"/>
      <c r="AH153" s="980"/>
      <c r="AI153" s="295" t="s">
        <v>695</v>
      </c>
      <c r="AJ153" s="981" t="str">
        <f t="shared" si="41"/>
        <v/>
      </c>
      <c r="AK153" s="982"/>
      <c r="AL153" s="295" t="s">
        <v>695</v>
      </c>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row>
    <row r="154" spans="1:78" ht="16.95" customHeight="1" x14ac:dyDescent="0.2">
      <c r="A154" s="996"/>
      <c r="B154" s="997"/>
      <c r="C154" s="997"/>
      <c r="D154" s="997"/>
      <c r="E154" s="998"/>
      <c r="F154" s="1019" t="s">
        <v>856</v>
      </c>
      <c r="G154" s="1020"/>
      <c r="H154" s="1021" t="s">
        <v>857</v>
      </c>
      <c r="I154" s="1022"/>
      <c r="J154" s="979"/>
      <c r="K154" s="980"/>
      <c r="L154" s="980"/>
      <c r="M154" s="295" t="s">
        <v>695</v>
      </c>
      <c r="N154" s="979"/>
      <c r="O154" s="980"/>
      <c r="P154" s="980"/>
      <c r="Q154" s="295" t="s">
        <v>695</v>
      </c>
      <c r="R154" s="981" t="str">
        <f t="shared" si="39"/>
        <v/>
      </c>
      <c r="S154" s="982"/>
      <c r="T154" s="295" t="s">
        <v>695</v>
      </c>
      <c r="U154" s="979"/>
      <c r="V154" s="980"/>
      <c r="W154" s="295" t="s">
        <v>695</v>
      </c>
      <c r="X154" s="979"/>
      <c r="Y154" s="980"/>
      <c r="Z154" s="295" t="s">
        <v>695</v>
      </c>
      <c r="AA154" s="1017" t="str">
        <f t="shared" si="40"/>
        <v/>
      </c>
      <c r="AB154" s="1018"/>
      <c r="AC154" s="295" t="s">
        <v>695</v>
      </c>
      <c r="AD154" s="979"/>
      <c r="AE154" s="980"/>
      <c r="AF154" s="295" t="s">
        <v>695</v>
      </c>
      <c r="AG154" s="979"/>
      <c r="AH154" s="980"/>
      <c r="AI154" s="295" t="s">
        <v>695</v>
      </c>
      <c r="AJ154" s="981" t="str">
        <f t="shared" si="41"/>
        <v/>
      </c>
      <c r="AK154" s="982"/>
      <c r="AL154" s="295" t="s">
        <v>695</v>
      </c>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row>
    <row r="155" spans="1:78" ht="16.95" customHeight="1" x14ac:dyDescent="0.2">
      <c r="A155" s="996"/>
      <c r="B155" s="997"/>
      <c r="C155" s="997"/>
      <c r="D155" s="997"/>
      <c r="E155" s="998"/>
      <c r="F155" s="1019" t="s">
        <v>859</v>
      </c>
      <c r="G155" s="1020"/>
      <c r="H155" s="1021" t="s">
        <v>860</v>
      </c>
      <c r="I155" s="1022"/>
      <c r="J155" s="979"/>
      <c r="K155" s="980"/>
      <c r="L155" s="980"/>
      <c r="M155" s="295" t="s">
        <v>695</v>
      </c>
      <c r="N155" s="979"/>
      <c r="O155" s="980"/>
      <c r="P155" s="980"/>
      <c r="Q155" s="295" t="s">
        <v>695</v>
      </c>
      <c r="R155" s="981" t="str">
        <f t="shared" si="39"/>
        <v/>
      </c>
      <c r="S155" s="982"/>
      <c r="T155" s="295" t="s">
        <v>695</v>
      </c>
      <c r="U155" s="979"/>
      <c r="V155" s="980"/>
      <c r="W155" s="295" t="s">
        <v>695</v>
      </c>
      <c r="X155" s="979"/>
      <c r="Y155" s="980"/>
      <c r="Z155" s="295" t="s">
        <v>695</v>
      </c>
      <c r="AA155" s="1017" t="str">
        <f t="shared" si="40"/>
        <v/>
      </c>
      <c r="AB155" s="1018"/>
      <c r="AC155" s="295" t="s">
        <v>695</v>
      </c>
      <c r="AD155" s="979"/>
      <c r="AE155" s="980"/>
      <c r="AF155" s="295" t="s">
        <v>695</v>
      </c>
      <c r="AG155" s="979"/>
      <c r="AH155" s="980"/>
      <c r="AI155" s="295" t="s">
        <v>695</v>
      </c>
      <c r="AJ155" s="981" t="str">
        <f t="shared" si="41"/>
        <v/>
      </c>
      <c r="AK155" s="982"/>
      <c r="AL155" s="295" t="s">
        <v>695</v>
      </c>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row>
    <row r="156" spans="1:78" ht="16.95" customHeight="1" x14ac:dyDescent="0.2">
      <c r="A156" s="996"/>
      <c r="B156" s="997"/>
      <c r="C156" s="997"/>
      <c r="D156" s="997"/>
      <c r="E156" s="998"/>
      <c r="F156" s="1019" t="s">
        <v>862</v>
      </c>
      <c r="G156" s="1020"/>
      <c r="H156" s="1021" t="s">
        <v>863</v>
      </c>
      <c r="I156" s="1022"/>
      <c r="J156" s="979"/>
      <c r="K156" s="980"/>
      <c r="L156" s="980"/>
      <c r="M156" s="295" t="s">
        <v>695</v>
      </c>
      <c r="N156" s="979"/>
      <c r="O156" s="980"/>
      <c r="P156" s="980"/>
      <c r="Q156" s="295" t="s">
        <v>695</v>
      </c>
      <c r="R156" s="981" t="str">
        <f t="shared" si="39"/>
        <v/>
      </c>
      <c r="S156" s="982"/>
      <c r="T156" s="295" t="s">
        <v>695</v>
      </c>
      <c r="U156" s="979"/>
      <c r="V156" s="980"/>
      <c r="W156" s="295" t="s">
        <v>695</v>
      </c>
      <c r="X156" s="979"/>
      <c r="Y156" s="980"/>
      <c r="Z156" s="295" t="s">
        <v>695</v>
      </c>
      <c r="AA156" s="1017" t="str">
        <f t="shared" si="40"/>
        <v/>
      </c>
      <c r="AB156" s="1018"/>
      <c r="AC156" s="295" t="s">
        <v>695</v>
      </c>
      <c r="AD156" s="979"/>
      <c r="AE156" s="980"/>
      <c r="AF156" s="295" t="s">
        <v>695</v>
      </c>
      <c r="AG156" s="979"/>
      <c r="AH156" s="980"/>
      <c r="AI156" s="295" t="s">
        <v>695</v>
      </c>
      <c r="AJ156" s="981" t="str">
        <f t="shared" si="41"/>
        <v/>
      </c>
      <c r="AK156" s="982"/>
      <c r="AL156" s="295" t="s">
        <v>695</v>
      </c>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row>
    <row r="157" spans="1:78" ht="16.95" customHeight="1" thickBot="1" x14ac:dyDescent="0.25">
      <c r="A157" s="996"/>
      <c r="B157" s="997"/>
      <c r="C157" s="997"/>
      <c r="D157" s="997"/>
      <c r="E157" s="998"/>
      <c r="F157" s="1023" t="s">
        <v>866</v>
      </c>
      <c r="G157" s="1024"/>
      <c r="H157" s="1025" t="s">
        <v>867</v>
      </c>
      <c r="I157" s="1026"/>
      <c r="J157" s="1002"/>
      <c r="K157" s="1003"/>
      <c r="L157" s="1003"/>
      <c r="M157" s="296" t="s">
        <v>695</v>
      </c>
      <c r="N157" s="1002"/>
      <c r="O157" s="1003"/>
      <c r="P157" s="1003"/>
      <c r="Q157" s="296" t="s">
        <v>695</v>
      </c>
      <c r="R157" s="1006" t="str">
        <f t="shared" si="39"/>
        <v/>
      </c>
      <c r="S157" s="1007"/>
      <c r="T157" s="296" t="s">
        <v>695</v>
      </c>
      <c r="U157" s="1002"/>
      <c r="V157" s="1003"/>
      <c r="W157" s="296" t="s">
        <v>695</v>
      </c>
      <c r="X157" s="1002"/>
      <c r="Y157" s="1003"/>
      <c r="Z157" s="296" t="s">
        <v>695</v>
      </c>
      <c r="AA157" s="1040" t="str">
        <f t="shared" si="40"/>
        <v/>
      </c>
      <c r="AB157" s="1041"/>
      <c r="AC157" s="296" t="s">
        <v>695</v>
      </c>
      <c r="AD157" s="1002"/>
      <c r="AE157" s="1003"/>
      <c r="AF157" s="296" t="s">
        <v>695</v>
      </c>
      <c r="AG157" s="1002"/>
      <c r="AH157" s="1003"/>
      <c r="AI157" s="296" t="s">
        <v>695</v>
      </c>
      <c r="AJ157" s="1006" t="str">
        <f t="shared" si="41"/>
        <v/>
      </c>
      <c r="AK157" s="1007"/>
      <c r="AL157" s="296" t="s">
        <v>695</v>
      </c>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row>
    <row r="158" spans="1:78" ht="16.95" customHeight="1" x14ac:dyDescent="0.2">
      <c r="A158" s="996"/>
      <c r="B158" s="997"/>
      <c r="C158" s="997"/>
      <c r="D158" s="997"/>
      <c r="E158" s="998"/>
      <c r="F158" s="1031" t="s">
        <v>628</v>
      </c>
      <c r="G158" s="1032"/>
      <c r="H158" s="303" t="s">
        <v>861</v>
      </c>
      <c r="I158" s="304"/>
      <c r="J158" s="1004" t="str">
        <f>IF(SUM(J152:L157)=0,"",SUM(J152:L157))</f>
        <v/>
      </c>
      <c r="K158" s="1005"/>
      <c r="L158" s="1005"/>
      <c r="M158" s="299" t="s">
        <v>695</v>
      </c>
      <c r="N158" s="1004" t="str">
        <f>IF(SUM(N152:P157)=0,"",SUM(N152:P157))</f>
        <v/>
      </c>
      <c r="O158" s="1005"/>
      <c r="P158" s="1005"/>
      <c r="Q158" s="299" t="s">
        <v>695</v>
      </c>
      <c r="R158" s="1004" t="str">
        <f>IF(SUM(R152:S157)=0,"",SUM(R152:S157))</f>
        <v/>
      </c>
      <c r="S158" s="1005"/>
      <c r="T158" s="299" t="s">
        <v>695</v>
      </c>
      <c r="U158" s="1004" t="str">
        <f>IF(SUM(U152:V157)=0,"",SUM(U152:V157))</f>
        <v/>
      </c>
      <c r="V158" s="1005"/>
      <c r="W158" s="299" t="s">
        <v>695</v>
      </c>
      <c r="X158" s="1004" t="str">
        <f>IF(SUM(X152:Y157)=0,"",SUM(X152:Y157))</f>
        <v/>
      </c>
      <c r="Y158" s="1005"/>
      <c r="Z158" s="299" t="s">
        <v>695</v>
      </c>
      <c r="AA158" s="1004" t="str">
        <f>IF(SUM(AA152:AB157)=0,"",SUM(AA152:AB157))</f>
        <v/>
      </c>
      <c r="AB158" s="1005"/>
      <c r="AC158" s="299" t="s">
        <v>695</v>
      </c>
      <c r="AD158" s="1004" t="str">
        <f>IF(SUM(AD152:AE157)=0,"",SUM(AD152:AE157))</f>
        <v/>
      </c>
      <c r="AE158" s="1005"/>
      <c r="AF158" s="299" t="s">
        <v>695</v>
      </c>
      <c r="AG158" s="1004" t="str">
        <f>IF(SUM(AG152:AH157)=0,"",SUM(AG152:AH157))</f>
        <v/>
      </c>
      <c r="AH158" s="1005"/>
      <c r="AI158" s="299" t="s">
        <v>695</v>
      </c>
      <c r="AJ158" s="1004" t="str">
        <f>IF(SUM(AJ152:AK157)=0,"",SUM(AJ152:AK157))</f>
        <v/>
      </c>
      <c r="AK158" s="1005"/>
      <c r="AL158" s="299" t="s">
        <v>695</v>
      </c>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row>
    <row r="159" spans="1:78" ht="16.95" customHeight="1" x14ac:dyDescent="0.2">
      <c r="A159" s="999"/>
      <c r="B159" s="1000"/>
      <c r="C159" s="1000"/>
      <c r="D159" s="1000"/>
      <c r="E159" s="1001"/>
      <c r="F159" s="1033"/>
      <c r="G159" s="1034"/>
      <c r="H159" s="300" t="s">
        <v>697</v>
      </c>
      <c r="I159" s="301"/>
      <c r="J159" s="1037"/>
      <c r="K159" s="1038"/>
      <c r="L159" s="1038"/>
      <c r="M159" s="1039"/>
      <c r="N159" s="1037"/>
      <c r="O159" s="1038"/>
      <c r="P159" s="1038"/>
      <c r="Q159" s="1039"/>
      <c r="R159" s="1037"/>
      <c r="S159" s="1038"/>
      <c r="T159" s="1039"/>
      <c r="U159" s="1035" t="str">
        <f>IF(ISERROR(U158/J158*100),"",U158/J158*100)</f>
        <v/>
      </c>
      <c r="V159" s="1036"/>
      <c r="W159" s="302" t="s">
        <v>864</v>
      </c>
      <c r="X159" s="1035" t="str">
        <f>IF(ISERROR(X158/N158*100),"",X158/N158*100)</f>
        <v/>
      </c>
      <c r="Y159" s="1036"/>
      <c r="Z159" s="302" t="s">
        <v>865</v>
      </c>
      <c r="AA159" s="1035" t="str">
        <f>IF(ISERROR(AA158/R158*100),"",AA158/R158*100)</f>
        <v/>
      </c>
      <c r="AB159" s="1036"/>
      <c r="AC159" s="302" t="s">
        <v>865</v>
      </c>
      <c r="AD159" s="1035" t="str">
        <f>IF(ISERROR(AD158/J158*100),"",AD158/J158*100)</f>
        <v/>
      </c>
      <c r="AE159" s="1036"/>
      <c r="AF159" s="302" t="s">
        <v>865</v>
      </c>
      <c r="AG159" s="1035" t="str">
        <f>IF(ISERROR(AG158/N158*100),"",AG158/N158*100)</f>
        <v/>
      </c>
      <c r="AH159" s="1036"/>
      <c r="AI159" s="302" t="s">
        <v>865</v>
      </c>
      <c r="AJ159" s="1035" t="str">
        <f>IF(ISERROR(AJ158/R158*100),"",AJ158/R158*100)</f>
        <v/>
      </c>
      <c r="AK159" s="1036"/>
      <c r="AL159" s="302" t="s">
        <v>865</v>
      </c>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row>
    <row r="160" spans="1:78" ht="16.95"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row>
    <row r="161" spans="1:78" ht="16.95" customHeight="1" x14ac:dyDescent="0.2">
      <c r="A161" s="1008" t="s">
        <v>847</v>
      </c>
      <c r="B161" s="1009"/>
      <c r="C161" s="1009"/>
      <c r="D161" s="1009"/>
      <c r="E161" s="1010"/>
      <c r="F161" s="1008" t="s">
        <v>848</v>
      </c>
      <c r="G161" s="1009"/>
      <c r="H161" s="1009"/>
      <c r="I161" s="1010"/>
      <c r="J161" s="1014" t="s">
        <v>849</v>
      </c>
      <c r="K161" s="1015"/>
      <c r="L161" s="1015"/>
      <c r="M161" s="1015"/>
      <c r="N161" s="1015"/>
      <c r="O161" s="1015"/>
      <c r="P161" s="1015"/>
      <c r="Q161" s="1015"/>
      <c r="R161" s="1015"/>
      <c r="S161" s="1015"/>
      <c r="T161" s="1016"/>
      <c r="U161" s="973" t="s">
        <v>692</v>
      </c>
      <c r="V161" s="974"/>
      <c r="W161" s="974"/>
      <c r="X161" s="974"/>
      <c r="Y161" s="974"/>
      <c r="Z161" s="974"/>
      <c r="AA161" s="974"/>
      <c r="AB161" s="974"/>
      <c r="AC161" s="975"/>
      <c r="AD161" s="973" t="s">
        <v>693</v>
      </c>
      <c r="AE161" s="974"/>
      <c r="AF161" s="974"/>
      <c r="AG161" s="974"/>
      <c r="AH161" s="974"/>
      <c r="AI161" s="974"/>
      <c r="AJ161" s="974"/>
      <c r="AK161" s="974"/>
      <c r="AL161" s="97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row>
    <row r="162" spans="1:78" ht="16.95" customHeight="1" thickBot="1" x14ac:dyDescent="0.25">
      <c r="A162" s="1011"/>
      <c r="B162" s="1012"/>
      <c r="C162" s="1012"/>
      <c r="D162" s="1012"/>
      <c r="E162" s="1013"/>
      <c r="F162" s="1011"/>
      <c r="G162" s="1012"/>
      <c r="H162" s="1012"/>
      <c r="I162" s="1013"/>
      <c r="J162" s="976" t="s">
        <v>408</v>
      </c>
      <c r="K162" s="977"/>
      <c r="L162" s="977"/>
      <c r="M162" s="978"/>
      <c r="N162" s="976" t="s">
        <v>409</v>
      </c>
      <c r="O162" s="977"/>
      <c r="P162" s="977"/>
      <c r="Q162" s="978"/>
      <c r="R162" s="976" t="s">
        <v>694</v>
      </c>
      <c r="S162" s="977"/>
      <c r="T162" s="978"/>
      <c r="U162" s="976" t="s">
        <v>408</v>
      </c>
      <c r="V162" s="977"/>
      <c r="W162" s="978"/>
      <c r="X162" s="976" t="s">
        <v>409</v>
      </c>
      <c r="Y162" s="977"/>
      <c r="Z162" s="978"/>
      <c r="AA162" s="976" t="s">
        <v>694</v>
      </c>
      <c r="AB162" s="977"/>
      <c r="AC162" s="978"/>
      <c r="AD162" s="976" t="s">
        <v>408</v>
      </c>
      <c r="AE162" s="977"/>
      <c r="AF162" s="978"/>
      <c r="AG162" s="976" t="s">
        <v>409</v>
      </c>
      <c r="AH162" s="977"/>
      <c r="AI162" s="978"/>
      <c r="AJ162" s="976" t="s">
        <v>694</v>
      </c>
      <c r="AK162" s="977"/>
      <c r="AL162" s="978"/>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row>
    <row r="163" spans="1:78" ht="16.95" customHeight="1" thickTop="1" x14ac:dyDescent="0.2">
      <c r="A163" s="993"/>
      <c r="B163" s="994"/>
      <c r="C163" s="994"/>
      <c r="D163" s="994"/>
      <c r="E163" s="995"/>
      <c r="F163" s="983" t="s">
        <v>850</v>
      </c>
      <c r="G163" s="984"/>
      <c r="H163" s="985" t="s">
        <v>851</v>
      </c>
      <c r="I163" s="986"/>
      <c r="J163" s="987"/>
      <c r="K163" s="988"/>
      <c r="L163" s="988"/>
      <c r="M163" s="294" t="s">
        <v>695</v>
      </c>
      <c r="N163" s="987"/>
      <c r="O163" s="988"/>
      <c r="P163" s="988"/>
      <c r="Q163" s="294" t="s">
        <v>695</v>
      </c>
      <c r="R163" s="989" t="str">
        <f t="shared" ref="R163:R168" si="42">IF(SUM(J163:Q163)=0,"",SUM(J163:Q163))</f>
        <v/>
      </c>
      <c r="S163" s="990"/>
      <c r="T163" s="294" t="s">
        <v>695</v>
      </c>
      <c r="U163" s="987"/>
      <c r="V163" s="988"/>
      <c r="W163" s="294" t="s">
        <v>695</v>
      </c>
      <c r="X163" s="987"/>
      <c r="Y163" s="988"/>
      <c r="Z163" s="294" t="s">
        <v>695</v>
      </c>
      <c r="AA163" s="991" t="str">
        <f t="shared" ref="AA163:AA168" si="43">IF(SUM(U163:Z163)=0,"",SUM(U163:Z163))</f>
        <v/>
      </c>
      <c r="AB163" s="992"/>
      <c r="AC163" s="294" t="s">
        <v>695</v>
      </c>
      <c r="AD163" s="987"/>
      <c r="AE163" s="988"/>
      <c r="AF163" s="294" t="s">
        <v>695</v>
      </c>
      <c r="AG163" s="987"/>
      <c r="AH163" s="988"/>
      <c r="AI163" s="294" t="s">
        <v>695</v>
      </c>
      <c r="AJ163" s="989" t="str">
        <f t="shared" ref="AJ163:AJ168" si="44">IF(SUM(AD163:AI163)=0,"",SUM(AD163:AI163))</f>
        <v/>
      </c>
      <c r="AK163" s="990"/>
      <c r="AL163" s="294" t="s">
        <v>695</v>
      </c>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row>
    <row r="164" spans="1:78" ht="16.95" customHeight="1" x14ac:dyDescent="0.2">
      <c r="A164" s="996"/>
      <c r="B164" s="997"/>
      <c r="C164" s="997"/>
      <c r="D164" s="997"/>
      <c r="E164" s="998"/>
      <c r="F164" s="1019" t="s">
        <v>853</v>
      </c>
      <c r="G164" s="1020"/>
      <c r="H164" s="1021" t="s">
        <v>854</v>
      </c>
      <c r="I164" s="1022"/>
      <c r="J164" s="979"/>
      <c r="K164" s="980"/>
      <c r="L164" s="980"/>
      <c r="M164" s="295" t="s">
        <v>695</v>
      </c>
      <c r="N164" s="979"/>
      <c r="O164" s="980"/>
      <c r="P164" s="980"/>
      <c r="Q164" s="295" t="s">
        <v>695</v>
      </c>
      <c r="R164" s="981" t="str">
        <f t="shared" si="42"/>
        <v/>
      </c>
      <c r="S164" s="982"/>
      <c r="T164" s="295" t="s">
        <v>695</v>
      </c>
      <c r="U164" s="979"/>
      <c r="V164" s="980"/>
      <c r="W164" s="295" t="s">
        <v>695</v>
      </c>
      <c r="X164" s="979"/>
      <c r="Y164" s="980"/>
      <c r="Z164" s="295" t="s">
        <v>695</v>
      </c>
      <c r="AA164" s="1017" t="str">
        <f t="shared" si="43"/>
        <v/>
      </c>
      <c r="AB164" s="1018"/>
      <c r="AC164" s="295" t="s">
        <v>695</v>
      </c>
      <c r="AD164" s="979"/>
      <c r="AE164" s="980"/>
      <c r="AF164" s="295" t="s">
        <v>695</v>
      </c>
      <c r="AG164" s="979"/>
      <c r="AH164" s="980"/>
      <c r="AI164" s="295" t="s">
        <v>695</v>
      </c>
      <c r="AJ164" s="981" t="str">
        <f t="shared" si="44"/>
        <v/>
      </c>
      <c r="AK164" s="982"/>
      <c r="AL164" s="295" t="s">
        <v>695</v>
      </c>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row>
    <row r="165" spans="1:78" ht="16.95" customHeight="1" x14ac:dyDescent="0.2">
      <c r="A165" s="996"/>
      <c r="B165" s="997"/>
      <c r="C165" s="997"/>
      <c r="D165" s="997"/>
      <c r="E165" s="998"/>
      <c r="F165" s="1019" t="s">
        <v>856</v>
      </c>
      <c r="G165" s="1020"/>
      <c r="H165" s="1021" t="s">
        <v>857</v>
      </c>
      <c r="I165" s="1022"/>
      <c r="J165" s="979"/>
      <c r="K165" s="980"/>
      <c r="L165" s="980"/>
      <c r="M165" s="295" t="s">
        <v>695</v>
      </c>
      <c r="N165" s="979"/>
      <c r="O165" s="980"/>
      <c r="P165" s="980"/>
      <c r="Q165" s="295" t="s">
        <v>695</v>
      </c>
      <c r="R165" s="981" t="str">
        <f t="shared" si="42"/>
        <v/>
      </c>
      <c r="S165" s="982"/>
      <c r="T165" s="295" t="s">
        <v>695</v>
      </c>
      <c r="U165" s="979"/>
      <c r="V165" s="980"/>
      <c r="W165" s="295" t="s">
        <v>695</v>
      </c>
      <c r="X165" s="979"/>
      <c r="Y165" s="980"/>
      <c r="Z165" s="295" t="s">
        <v>695</v>
      </c>
      <c r="AA165" s="1017" t="str">
        <f t="shared" si="43"/>
        <v/>
      </c>
      <c r="AB165" s="1018"/>
      <c r="AC165" s="295" t="s">
        <v>695</v>
      </c>
      <c r="AD165" s="979"/>
      <c r="AE165" s="980"/>
      <c r="AF165" s="295" t="s">
        <v>695</v>
      </c>
      <c r="AG165" s="979"/>
      <c r="AH165" s="980"/>
      <c r="AI165" s="295" t="s">
        <v>695</v>
      </c>
      <c r="AJ165" s="981" t="str">
        <f t="shared" si="44"/>
        <v/>
      </c>
      <c r="AK165" s="982"/>
      <c r="AL165" s="295" t="s">
        <v>695</v>
      </c>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row>
    <row r="166" spans="1:78" ht="16.95" customHeight="1" x14ac:dyDescent="0.2">
      <c r="A166" s="996"/>
      <c r="B166" s="997"/>
      <c r="C166" s="997"/>
      <c r="D166" s="997"/>
      <c r="E166" s="998"/>
      <c r="F166" s="1019" t="s">
        <v>859</v>
      </c>
      <c r="G166" s="1020"/>
      <c r="H166" s="1021" t="s">
        <v>860</v>
      </c>
      <c r="I166" s="1022"/>
      <c r="J166" s="979"/>
      <c r="K166" s="980"/>
      <c r="L166" s="980"/>
      <c r="M166" s="295" t="s">
        <v>695</v>
      </c>
      <c r="N166" s="979"/>
      <c r="O166" s="980"/>
      <c r="P166" s="980"/>
      <c r="Q166" s="295" t="s">
        <v>695</v>
      </c>
      <c r="R166" s="981" t="str">
        <f t="shared" si="42"/>
        <v/>
      </c>
      <c r="S166" s="982"/>
      <c r="T166" s="295" t="s">
        <v>695</v>
      </c>
      <c r="U166" s="979"/>
      <c r="V166" s="980"/>
      <c r="W166" s="295" t="s">
        <v>695</v>
      </c>
      <c r="X166" s="979"/>
      <c r="Y166" s="980"/>
      <c r="Z166" s="295" t="s">
        <v>695</v>
      </c>
      <c r="AA166" s="1017" t="str">
        <f t="shared" si="43"/>
        <v/>
      </c>
      <c r="AB166" s="1018"/>
      <c r="AC166" s="295" t="s">
        <v>695</v>
      </c>
      <c r="AD166" s="979"/>
      <c r="AE166" s="980"/>
      <c r="AF166" s="295" t="s">
        <v>695</v>
      </c>
      <c r="AG166" s="979"/>
      <c r="AH166" s="980"/>
      <c r="AI166" s="295" t="s">
        <v>695</v>
      </c>
      <c r="AJ166" s="981" t="str">
        <f t="shared" si="44"/>
        <v/>
      </c>
      <c r="AK166" s="982"/>
      <c r="AL166" s="295" t="s">
        <v>695</v>
      </c>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row>
    <row r="167" spans="1:78" ht="16.95" customHeight="1" x14ac:dyDescent="0.2">
      <c r="A167" s="996"/>
      <c r="B167" s="997"/>
      <c r="C167" s="997"/>
      <c r="D167" s="997"/>
      <c r="E167" s="998"/>
      <c r="F167" s="1019" t="s">
        <v>862</v>
      </c>
      <c r="G167" s="1020"/>
      <c r="H167" s="1021" t="s">
        <v>863</v>
      </c>
      <c r="I167" s="1022"/>
      <c r="J167" s="979"/>
      <c r="K167" s="980"/>
      <c r="L167" s="980"/>
      <c r="M167" s="295" t="s">
        <v>695</v>
      </c>
      <c r="N167" s="979"/>
      <c r="O167" s="980"/>
      <c r="P167" s="980"/>
      <c r="Q167" s="295" t="s">
        <v>695</v>
      </c>
      <c r="R167" s="981" t="str">
        <f t="shared" si="42"/>
        <v/>
      </c>
      <c r="S167" s="982"/>
      <c r="T167" s="295" t="s">
        <v>695</v>
      </c>
      <c r="U167" s="979"/>
      <c r="V167" s="980"/>
      <c r="W167" s="295" t="s">
        <v>695</v>
      </c>
      <c r="X167" s="979"/>
      <c r="Y167" s="980"/>
      <c r="Z167" s="295" t="s">
        <v>695</v>
      </c>
      <c r="AA167" s="1017" t="str">
        <f t="shared" si="43"/>
        <v/>
      </c>
      <c r="AB167" s="1018"/>
      <c r="AC167" s="295" t="s">
        <v>695</v>
      </c>
      <c r="AD167" s="979"/>
      <c r="AE167" s="980"/>
      <c r="AF167" s="295" t="s">
        <v>695</v>
      </c>
      <c r="AG167" s="979"/>
      <c r="AH167" s="980"/>
      <c r="AI167" s="295" t="s">
        <v>695</v>
      </c>
      <c r="AJ167" s="981" t="str">
        <f t="shared" si="44"/>
        <v/>
      </c>
      <c r="AK167" s="982"/>
      <c r="AL167" s="295" t="s">
        <v>695</v>
      </c>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row>
    <row r="168" spans="1:78" ht="16.95" customHeight="1" thickBot="1" x14ac:dyDescent="0.25">
      <c r="A168" s="996"/>
      <c r="B168" s="997"/>
      <c r="C168" s="997"/>
      <c r="D168" s="997"/>
      <c r="E168" s="998"/>
      <c r="F168" s="1023" t="s">
        <v>866</v>
      </c>
      <c r="G168" s="1024"/>
      <c r="H168" s="1025" t="s">
        <v>867</v>
      </c>
      <c r="I168" s="1026"/>
      <c r="J168" s="1002"/>
      <c r="K168" s="1003"/>
      <c r="L168" s="1003"/>
      <c r="M168" s="296" t="s">
        <v>695</v>
      </c>
      <c r="N168" s="1002"/>
      <c r="O168" s="1003"/>
      <c r="P168" s="1003"/>
      <c r="Q168" s="296" t="s">
        <v>695</v>
      </c>
      <c r="R168" s="1006" t="str">
        <f t="shared" si="42"/>
        <v/>
      </c>
      <c r="S168" s="1007"/>
      <c r="T168" s="296" t="s">
        <v>695</v>
      </c>
      <c r="U168" s="1002"/>
      <c r="V168" s="1003"/>
      <c r="W168" s="296" t="s">
        <v>695</v>
      </c>
      <c r="X168" s="1002"/>
      <c r="Y168" s="1003"/>
      <c r="Z168" s="296" t="s">
        <v>695</v>
      </c>
      <c r="AA168" s="1040" t="str">
        <f t="shared" si="43"/>
        <v/>
      </c>
      <c r="AB168" s="1041"/>
      <c r="AC168" s="296" t="s">
        <v>695</v>
      </c>
      <c r="AD168" s="1002"/>
      <c r="AE168" s="1003"/>
      <c r="AF168" s="296" t="s">
        <v>695</v>
      </c>
      <c r="AG168" s="1002"/>
      <c r="AH168" s="1003"/>
      <c r="AI168" s="296" t="s">
        <v>695</v>
      </c>
      <c r="AJ168" s="1006" t="str">
        <f t="shared" si="44"/>
        <v/>
      </c>
      <c r="AK168" s="1007"/>
      <c r="AL168" s="296" t="s">
        <v>695</v>
      </c>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row>
    <row r="169" spans="1:78" ht="16.95" customHeight="1" x14ac:dyDescent="0.2">
      <c r="A169" s="996"/>
      <c r="B169" s="997"/>
      <c r="C169" s="997"/>
      <c r="D169" s="997"/>
      <c r="E169" s="998"/>
      <c r="F169" s="1031" t="s">
        <v>628</v>
      </c>
      <c r="G169" s="1032"/>
      <c r="H169" s="303" t="s">
        <v>861</v>
      </c>
      <c r="I169" s="304"/>
      <c r="J169" s="1004" t="str">
        <f>IF(SUM(J163:L168)=0,"",SUM(J163:L168))</f>
        <v/>
      </c>
      <c r="K169" s="1005"/>
      <c r="L169" s="1005"/>
      <c r="M169" s="299" t="s">
        <v>695</v>
      </c>
      <c r="N169" s="1004" t="str">
        <f>IF(SUM(N163:P168)=0,"",SUM(N163:P168))</f>
        <v/>
      </c>
      <c r="O169" s="1005"/>
      <c r="P169" s="1005"/>
      <c r="Q169" s="299" t="s">
        <v>695</v>
      </c>
      <c r="R169" s="1004" t="str">
        <f>IF(SUM(R163:S168)=0,"",SUM(R163:S168))</f>
        <v/>
      </c>
      <c r="S169" s="1005"/>
      <c r="T169" s="299" t="s">
        <v>695</v>
      </c>
      <c r="U169" s="1004" t="str">
        <f>IF(SUM(U163:V168)=0,"",SUM(U163:V168))</f>
        <v/>
      </c>
      <c r="V169" s="1005"/>
      <c r="W169" s="299" t="s">
        <v>695</v>
      </c>
      <c r="X169" s="1004" t="str">
        <f>IF(SUM(X163:Y168)=0,"",SUM(X163:Y168))</f>
        <v/>
      </c>
      <c r="Y169" s="1005"/>
      <c r="Z169" s="299" t="s">
        <v>695</v>
      </c>
      <c r="AA169" s="1004" t="str">
        <f>IF(SUM(AA163:AB168)=0,"",SUM(AA163:AB168))</f>
        <v/>
      </c>
      <c r="AB169" s="1005"/>
      <c r="AC169" s="299" t="s">
        <v>695</v>
      </c>
      <c r="AD169" s="1004" t="str">
        <f>IF(SUM(AD163:AE168)=0,"",SUM(AD163:AE168))</f>
        <v/>
      </c>
      <c r="AE169" s="1005"/>
      <c r="AF169" s="299" t="s">
        <v>695</v>
      </c>
      <c r="AG169" s="1004" t="str">
        <f>IF(SUM(AG163:AH168)=0,"",SUM(AG163:AH168))</f>
        <v/>
      </c>
      <c r="AH169" s="1005"/>
      <c r="AI169" s="299" t="s">
        <v>695</v>
      </c>
      <c r="AJ169" s="1004" t="str">
        <f>IF(SUM(AJ163:AK168)=0,"",SUM(AJ163:AK168))</f>
        <v/>
      </c>
      <c r="AK169" s="1005"/>
      <c r="AL169" s="299" t="s">
        <v>695</v>
      </c>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row>
    <row r="170" spans="1:78" ht="16.95" customHeight="1" x14ac:dyDescent="0.2">
      <c r="A170" s="999"/>
      <c r="B170" s="1000"/>
      <c r="C170" s="1000"/>
      <c r="D170" s="1000"/>
      <c r="E170" s="1001"/>
      <c r="F170" s="1033"/>
      <c r="G170" s="1034"/>
      <c r="H170" s="300" t="s">
        <v>697</v>
      </c>
      <c r="I170" s="301"/>
      <c r="J170" s="1037"/>
      <c r="K170" s="1038"/>
      <c r="L170" s="1038"/>
      <c r="M170" s="1039"/>
      <c r="N170" s="1037"/>
      <c r="O170" s="1038"/>
      <c r="P170" s="1038"/>
      <c r="Q170" s="1039"/>
      <c r="R170" s="1037"/>
      <c r="S170" s="1038"/>
      <c r="T170" s="1039"/>
      <c r="U170" s="1035" t="str">
        <f>IF(ISERROR(U169/J169*100),"",U169/J169*100)</f>
        <v/>
      </c>
      <c r="V170" s="1036"/>
      <c r="W170" s="302" t="s">
        <v>864</v>
      </c>
      <c r="X170" s="1035" t="str">
        <f>IF(ISERROR(X169/N169*100),"",X169/N169*100)</f>
        <v/>
      </c>
      <c r="Y170" s="1036"/>
      <c r="Z170" s="302" t="s">
        <v>865</v>
      </c>
      <c r="AA170" s="1035" t="str">
        <f>IF(ISERROR(AA169/R169*100),"",AA169/R169*100)</f>
        <v/>
      </c>
      <c r="AB170" s="1036"/>
      <c r="AC170" s="302" t="s">
        <v>865</v>
      </c>
      <c r="AD170" s="1035" t="str">
        <f>IF(ISERROR(AD169/J169*100),"",AD169/J169*100)</f>
        <v/>
      </c>
      <c r="AE170" s="1036"/>
      <c r="AF170" s="302" t="s">
        <v>865</v>
      </c>
      <c r="AG170" s="1035" t="str">
        <f>IF(ISERROR(AG169/N169*100),"",AG169/N169*100)</f>
        <v/>
      </c>
      <c r="AH170" s="1036"/>
      <c r="AI170" s="302" t="s">
        <v>865</v>
      </c>
      <c r="AJ170" s="1035" t="str">
        <f>IF(ISERROR(AJ169/R169*100),"",AJ169/R169*100)</f>
        <v/>
      </c>
      <c r="AK170" s="1036"/>
      <c r="AL170" s="302" t="s">
        <v>865</v>
      </c>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row>
    <row r="171" spans="1:78" ht="16.95"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row>
    <row r="172" spans="1:78" ht="16.95"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row>
    <row r="173" spans="1:78" ht="16.95"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row>
    <row r="174" spans="1:78" ht="16.95"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row>
    <row r="175" spans="1:78" ht="16.95" customHeight="1" x14ac:dyDescent="0.2">
      <c r="A175" s="307" t="s">
        <v>871</v>
      </c>
      <c r="B175" s="307"/>
      <c r="C175" s="307"/>
      <c r="D175" s="307"/>
      <c r="E175" s="307"/>
      <c r="F175" s="307"/>
      <c r="G175" s="307"/>
      <c r="H175" s="307"/>
      <c r="I175" s="307"/>
      <c r="J175" s="307"/>
      <c r="K175" s="307"/>
      <c r="L175" s="307"/>
      <c r="M175" s="307"/>
      <c r="N175" s="307"/>
      <c r="O175" s="307"/>
      <c r="P175" s="307"/>
      <c r="Q175" s="307"/>
      <c r="R175" s="307"/>
      <c r="S175" s="307"/>
      <c r="T175" s="307"/>
      <c r="U175" s="307"/>
      <c r="V175" s="307"/>
      <c r="W175" s="307"/>
      <c r="X175" s="307"/>
      <c r="Y175" s="307"/>
      <c r="Z175" s="307"/>
      <c r="AA175" s="307"/>
      <c r="AB175" s="307"/>
      <c r="AC175" s="307"/>
      <c r="AD175" s="307"/>
      <c r="AE175" s="307"/>
      <c r="AF175" s="307"/>
      <c r="AG175" s="307"/>
      <c r="AH175" s="307"/>
      <c r="AI175" s="307"/>
      <c r="AJ175" s="307"/>
      <c r="AK175" s="307"/>
      <c r="AL175" s="307"/>
      <c r="AM175" s="15"/>
      <c r="AN175" s="307" t="s">
        <v>872</v>
      </c>
      <c r="AO175" s="307"/>
      <c r="AP175" s="307"/>
      <c r="AQ175" s="307"/>
      <c r="AR175" s="307"/>
      <c r="AS175" s="307"/>
      <c r="AT175" s="307"/>
      <c r="AU175" s="307"/>
      <c r="AV175" s="307"/>
      <c r="AW175" s="307"/>
      <c r="AX175" s="307"/>
      <c r="AY175" s="307"/>
      <c r="AZ175" s="307"/>
      <c r="BA175" s="307"/>
      <c r="BB175" s="307"/>
      <c r="BC175" s="307"/>
      <c r="BD175" s="307"/>
      <c r="BE175" s="307"/>
      <c r="BF175" s="307"/>
      <c r="BG175" s="307"/>
      <c r="BH175" s="307"/>
      <c r="BI175" s="307"/>
      <c r="BJ175" s="307"/>
      <c r="BK175" s="307"/>
      <c r="BL175" s="307"/>
      <c r="BM175" s="307"/>
      <c r="BN175" s="307"/>
      <c r="BO175" s="307"/>
      <c r="BP175" s="307"/>
      <c r="BQ175" s="307"/>
      <c r="BR175" s="307"/>
      <c r="BS175" s="307"/>
      <c r="BT175" s="307"/>
      <c r="BU175" s="307"/>
      <c r="BV175" s="307"/>
      <c r="BW175" s="307"/>
      <c r="BX175" s="307"/>
      <c r="BY175" s="307"/>
      <c r="BZ175" s="15"/>
    </row>
    <row r="176" spans="1:78" ht="16.95" customHeight="1" x14ac:dyDescent="0.2">
      <c r="A176" s="1042" t="s">
        <v>873</v>
      </c>
      <c r="B176" s="1043"/>
      <c r="C176" s="1043"/>
      <c r="D176" s="1043"/>
      <c r="E176" s="1044"/>
      <c r="F176" s="1042" t="s">
        <v>848</v>
      </c>
      <c r="G176" s="1043"/>
      <c r="H176" s="1043"/>
      <c r="I176" s="1044"/>
      <c r="J176" s="1048" t="s">
        <v>849</v>
      </c>
      <c r="K176" s="1049"/>
      <c r="L176" s="1049"/>
      <c r="M176" s="1049"/>
      <c r="N176" s="1049"/>
      <c r="O176" s="1049"/>
      <c r="P176" s="1049"/>
      <c r="Q176" s="1049"/>
      <c r="R176" s="1049"/>
      <c r="S176" s="1049"/>
      <c r="T176" s="1050"/>
      <c r="U176" s="1051" t="s">
        <v>692</v>
      </c>
      <c r="V176" s="1052"/>
      <c r="W176" s="1052"/>
      <c r="X176" s="1052"/>
      <c r="Y176" s="1052"/>
      <c r="Z176" s="1052"/>
      <c r="AA176" s="1052"/>
      <c r="AB176" s="1052"/>
      <c r="AC176" s="1053"/>
      <c r="AD176" s="1051" t="s">
        <v>693</v>
      </c>
      <c r="AE176" s="1052"/>
      <c r="AF176" s="1052"/>
      <c r="AG176" s="1052"/>
      <c r="AH176" s="1052"/>
      <c r="AI176" s="1052"/>
      <c r="AJ176" s="1052"/>
      <c r="AK176" s="1052"/>
      <c r="AL176" s="1053"/>
      <c r="AM176" s="15"/>
      <c r="AN176" s="1042" t="s">
        <v>873</v>
      </c>
      <c r="AO176" s="1043"/>
      <c r="AP176" s="1043"/>
      <c r="AQ176" s="1043"/>
      <c r="AR176" s="1044"/>
      <c r="AS176" s="1042" t="s">
        <v>848</v>
      </c>
      <c r="AT176" s="1043"/>
      <c r="AU176" s="1043"/>
      <c r="AV176" s="1044"/>
      <c r="AW176" s="1048" t="s">
        <v>849</v>
      </c>
      <c r="AX176" s="1049"/>
      <c r="AY176" s="1049"/>
      <c r="AZ176" s="1049"/>
      <c r="BA176" s="1049"/>
      <c r="BB176" s="1049"/>
      <c r="BC176" s="1049"/>
      <c r="BD176" s="1049"/>
      <c r="BE176" s="1049"/>
      <c r="BF176" s="1049"/>
      <c r="BG176" s="1050"/>
      <c r="BH176" s="1051" t="s">
        <v>692</v>
      </c>
      <c r="BI176" s="1052"/>
      <c r="BJ176" s="1052"/>
      <c r="BK176" s="1052"/>
      <c r="BL176" s="1052"/>
      <c r="BM176" s="1052"/>
      <c r="BN176" s="1052"/>
      <c r="BO176" s="1052"/>
      <c r="BP176" s="1053"/>
      <c r="BQ176" s="1051" t="s">
        <v>693</v>
      </c>
      <c r="BR176" s="1052"/>
      <c r="BS176" s="1052"/>
      <c r="BT176" s="1052"/>
      <c r="BU176" s="1052"/>
      <c r="BV176" s="1052"/>
      <c r="BW176" s="1052"/>
      <c r="BX176" s="1052"/>
      <c r="BY176" s="1053"/>
      <c r="BZ176" s="15"/>
    </row>
    <row r="177" spans="1:78" ht="16.95" customHeight="1" thickBot="1" x14ac:dyDescent="0.25">
      <c r="A177" s="1045"/>
      <c r="B177" s="1046"/>
      <c r="C177" s="1046"/>
      <c r="D177" s="1046"/>
      <c r="E177" s="1047"/>
      <c r="F177" s="1045"/>
      <c r="G177" s="1046"/>
      <c r="H177" s="1046"/>
      <c r="I177" s="1047"/>
      <c r="J177" s="1054" t="s">
        <v>408</v>
      </c>
      <c r="K177" s="1055"/>
      <c r="L177" s="1055"/>
      <c r="M177" s="1056"/>
      <c r="N177" s="1054" t="s">
        <v>409</v>
      </c>
      <c r="O177" s="1055"/>
      <c r="P177" s="1055"/>
      <c r="Q177" s="1056"/>
      <c r="R177" s="1054" t="s">
        <v>694</v>
      </c>
      <c r="S177" s="1055"/>
      <c r="T177" s="1056"/>
      <c r="U177" s="1054" t="s">
        <v>408</v>
      </c>
      <c r="V177" s="1055"/>
      <c r="W177" s="1056"/>
      <c r="X177" s="1054" t="s">
        <v>409</v>
      </c>
      <c r="Y177" s="1055"/>
      <c r="Z177" s="1056"/>
      <c r="AA177" s="1054" t="s">
        <v>694</v>
      </c>
      <c r="AB177" s="1055"/>
      <c r="AC177" s="1056"/>
      <c r="AD177" s="1054" t="s">
        <v>408</v>
      </c>
      <c r="AE177" s="1055"/>
      <c r="AF177" s="1056"/>
      <c r="AG177" s="1054" t="s">
        <v>409</v>
      </c>
      <c r="AH177" s="1055"/>
      <c r="AI177" s="1056"/>
      <c r="AJ177" s="1054" t="s">
        <v>694</v>
      </c>
      <c r="AK177" s="1055"/>
      <c r="AL177" s="1056"/>
      <c r="AM177" s="15"/>
      <c r="AN177" s="1045"/>
      <c r="AO177" s="1046"/>
      <c r="AP177" s="1046"/>
      <c r="AQ177" s="1046"/>
      <c r="AR177" s="1047"/>
      <c r="AS177" s="1045"/>
      <c r="AT177" s="1046"/>
      <c r="AU177" s="1046"/>
      <c r="AV177" s="1047"/>
      <c r="AW177" s="1042" t="s">
        <v>408</v>
      </c>
      <c r="AX177" s="1043"/>
      <c r="AY177" s="1043"/>
      <c r="AZ177" s="1056"/>
      <c r="BA177" s="1042" t="s">
        <v>409</v>
      </c>
      <c r="BB177" s="1043"/>
      <c r="BC177" s="1043"/>
      <c r="BD177" s="1056"/>
      <c r="BE177" s="1054" t="s">
        <v>694</v>
      </c>
      <c r="BF177" s="1055"/>
      <c r="BG177" s="1056"/>
      <c r="BH177" s="1042" t="s">
        <v>408</v>
      </c>
      <c r="BI177" s="1043"/>
      <c r="BJ177" s="1056"/>
      <c r="BK177" s="1042" t="s">
        <v>409</v>
      </c>
      <c r="BL177" s="1043"/>
      <c r="BM177" s="1056"/>
      <c r="BN177" s="1054" t="s">
        <v>694</v>
      </c>
      <c r="BO177" s="1055"/>
      <c r="BP177" s="1056"/>
      <c r="BQ177" s="1042" t="s">
        <v>408</v>
      </c>
      <c r="BR177" s="1043"/>
      <c r="BS177" s="1056"/>
      <c r="BT177" s="1042" t="s">
        <v>409</v>
      </c>
      <c r="BU177" s="1043"/>
      <c r="BV177" s="1056"/>
      <c r="BW177" s="1054" t="s">
        <v>694</v>
      </c>
      <c r="BX177" s="1055"/>
      <c r="BY177" s="1056"/>
      <c r="BZ177" s="15"/>
    </row>
    <row r="178" spans="1:78" ht="16.95" customHeight="1" thickTop="1" x14ac:dyDescent="0.2">
      <c r="A178" s="1075" t="str">
        <f>IF(COUNTA(A9,A20,A31,A42,A53,A64,A75,A86,A97,A108,A119,A130,A141,A152,A163)=0,"",COUNTA(A9,A20,A31,A42,A53,A64,A75,A86,A97,A108,A119,A130,A141,A152,A163))</f>
        <v/>
      </c>
      <c r="B178" s="1076"/>
      <c r="C178" s="1076"/>
      <c r="D178" s="1076"/>
      <c r="E178" s="1077"/>
      <c r="F178" s="1079" t="s">
        <v>850</v>
      </c>
      <c r="G178" s="1080"/>
      <c r="H178" s="1081" t="s">
        <v>851</v>
      </c>
      <c r="I178" s="1081"/>
      <c r="J178" s="1069" t="str">
        <f t="shared" ref="J178:J183" si="45">IF(SUM(J9,J20,J31,J42,J53,J64,J75,J86,J97,J108,J119,J130,J141,J152,J163)=0,"",SUM(J9,J20,J31,J42,J53,J64,J75,J86,J97,J108,J119,J130,J141,J152,J163))</f>
        <v/>
      </c>
      <c r="K178" s="1082"/>
      <c r="L178" s="1070"/>
      <c r="M178" s="308" t="s">
        <v>695</v>
      </c>
      <c r="N178" s="1069" t="str">
        <f t="shared" ref="N178:N183" si="46">IF(SUM(N9,N20,N31,N42,N53,N64,N75,N86,N97,N108,N119,N130,N141,N152,N163)=0,"",SUM(N9,N20,N31,N42,N53,N64,N75,N86,N97,N108,N119,N130,N141,N152,N163))</f>
        <v/>
      </c>
      <c r="O178" s="1082"/>
      <c r="P178" s="1070"/>
      <c r="Q178" s="309" t="s">
        <v>695</v>
      </c>
      <c r="R178" s="1071" t="str">
        <f t="shared" ref="R178:R183" si="47">IF(SUM(J178:Q178)=0,"",SUM(J178:Q178))</f>
        <v/>
      </c>
      <c r="S178" s="1072"/>
      <c r="T178" s="308" t="s">
        <v>695</v>
      </c>
      <c r="U178" s="1069" t="str">
        <f t="shared" ref="U178:U183" si="48">IF(SUM(U9,U20,U31,U42,U53,U64,U75,U86,U97,U108,U119,U130,U141,U152,U163)=0,"",SUM(U9,U20,U31,U42,U53,U64,U75,U86,U97,U108,U119,U130,U141,U152,U163))</f>
        <v/>
      </c>
      <c r="V178" s="1070"/>
      <c r="W178" s="308" t="s">
        <v>695</v>
      </c>
      <c r="X178" s="1069" t="str">
        <f t="shared" ref="X178:X183" si="49">IF(SUM(X9,X20,X31,X42,X53,X64,X75,X86,X97,X108,X119,X130,X141,X152,X163)=0,"",SUM(X9,X20,X31,X42,X53,X64,X75,X86,X97,X108,X119,X130,X141,X152,X163))</f>
        <v/>
      </c>
      <c r="Y178" s="1070"/>
      <c r="Z178" s="309" t="s">
        <v>695</v>
      </c>
      <c r="AA178" s="1071" t="str">
        <f t="shared" ref="AA178:AA183" si="50">IF(SUM(U178:Z178)=0,"",SUM(U178:Z178))</f>
        <v/>
      </c>
      <c r="AB178" s="1072"/>
      <c r="AC178" s="308" t="s">
        <v>695</v>
      </c>
      <c r="AD178" s="1069" t="str">
        <f t="shared" ref="AD178:AD183" si="51">IF(SUM(AD9,AD20,AD31,AD42,AD53,AD64,AD75,AD86,AD97,AD108,AD119,AD130,AD141,AD152,AD163)=0,"",SUM(AD9,AD20,AD31,AD42,AD53,AD64,AD75,AD86,AD97,AD108,AD119,AD130,AD141,AD152,AD163))</f>
        <v/>
      </c>
      <c r="AE178" s="1070"/>
      <c r="AF178" s="308" t="s">
        <v>695</v>
      </c>
      <c r="AG178" s="1069" t="str">
        <f t="shared" ref="AG178:AG183" si="52">IF(SUM(AG9,AG20,AG31,AG42,AG53,AG64,AG75,AG86,AG97,AG108,AG119,AG130,AG141,AG152,AG163)=0,"",SUM(AG9,AG20,AG31,AG42,AG53,AG64,AG75,AG86,AG97,AG108,AG119,AG130,AG141,AG152,AG163))</f>
        <v/>
      </c>
      <c r="AH178" s="1070"/>
      <c r="AI178" s="309" t="s">
        <v>695</v>
      </c>
      <c r="AJ178" s="1071" t="str">
        <f t="shared" ref="AJ178:AJ183" si="53">IF(SUM(AD178:AI178)=0,"",SUM(AD178:AI178))</f>
        <v/>
      </c>
      <c r="AK178" s="1072"/>
      <c r="AL178" s="309" t="s">
        <v>695</v>
      </c>
      <c r="AM178" s="15"/>
      <c r="AN178" s="1083" t="str">
        <f>IF(COUNTA(AN9,AN17,AN25,AN33,AN41,AN49,AN57,AN65,AN73,AN81,AN89,AN97,AN105,AN113,AN121)=0,"",COUNTA(AN9,AN17,AN25,AN33,AN41,AN49,AN57,AN65,AN73,AN81,AN89,AN97,AN105,AN113,AN121))</f>
        <v/>
      </c>
      <c r="AO178" s="1084"/>
      <c r="AP178" s="1084"/>
      <c r="AQ178" s="1084"/>
      <c r="AR178" s="1085"/>
      <c r="AS178" s="1086" t="s">
        <v>850</v>
      </c>
      <c r="AT178" s="1087"/>
      <c r="AU178" s="1088" t="s">
        <v>852</v>
      </c>
      <c r="AV178" s="1088"/>
      <c r="AW178" s="1059" t="str">
        <f>IF(SUM(AW9,AW17,AW25,AW33,AW41,AW49,AW57,AW65,AW73,AW81,AW89,AW97,AW105,AW113,AW121)=0,"",SUM(AW9,AW17,AW25,AW33,AW41,AW49,AW57,AW65,AW73,AW81,AW89,AW97,AW105,AW113,AW121))</f>
        <v/>
      </c>
      <c r="AX178" s="1089"/>
      <c r="AY178" s="1060"/>
      <c r="AZ178" s="310" t="s">
        <v>695</v>
      </c>
      <c r="BA178" s="1059" t="str">
        <f>IF(SUM(BA9,BA17,BA25,BA33,BA41,BA49,BA57,BA65,BA73,BA81,BA89,BA97,BA105,BA113,BA121)=0,"",SUM(BA9,BA17,BA25,BA33,BA41,BA49,BA57,BA65,BA73,BA81,BA89,BA97,BA105,BA113,BA121))</f>
        <v/>
      </c>
      <c r="BB178" s="1089"/>
      <c r="BC178" s="1060"/>
      <c r="BD178" s="311" t="s">
        <v>695</v>
      </c>
      <c r="BE178" s="1073" t="str">
        <f>IF(SUM(AW178:BD178)=0,"",SUM(AW178:BD178))</f>
        <v/>
      </c>
      <c r="BF178" s="1074"/>
      <c r="BG178" s="310" t="s">
        <v>695</v>
      </c>
      <c r="BH178" s="1059" t="str">
        <f>IF(SUM(BH9,BH17,BH25,BH33,BH41,BH49,BH57,BH65,BH73,BH81,BH89,BH97,BH105,BH113,BH121)=0,"",SUM(BH9,BH17,BH25,BH33,BH41,BH49,BH57,BH65,BH73,BH81,BH89,BH97,BH105,BH113,BH121))</f>
        <v/>
      </c>
      <c r="BI178" s="1060"/>
      <c r="BJ178" s="310" t="s">
        <v>695</v>
      </c>
      <c r="BK178" s="1059" t="str">
        <f>IF(SUM(BK9,BK17,BK25,BK33,BK41,BK49,BK57,BK65,BK73,BK81,BK89,BK97,BK105,BK113,BK121)=0,"",SUM(BK9,BK17,BK25,BK33,BK41,BK49,BK57,BK65,BK73,BK81,BK89,BK97,BK105,BK113,BK121))</f>
        <v/>
      </c>
      <c r="BL178" s="1060"/>
      <c r="BM178" s="311" t="s">
        <v>695</v>
      </c>
      <c r="BN178" s="1073" t="str">
        <f>IF(SUM(BH178:BM178)=0,"",SUM(BH178:BM178))</f>
        <v/>
      </c>
      <c r="BO178" s="1074"/>
      <c r="BP178" s="310" t="s">
        <v>695</v>
      </c>
      <c r="BQ178" s="1059" t="str">
        <f>IF(SUM(BQ9,BQ17,BQ25,BQ33,BQ41,BQ49,BQ57,BQ65,BQ73,BQ81,BQ89,BQ97,BQ105,BQ113,BQ121)=0,"",SUM(BQ9,BQ17,BQ25,BQ33,BQ41,BQ49,BQ57,BQ65,BQ73,BQ81,BQ89,BQ97,BQ105,BQ113,BQ121))</f>
        <v/>
      </c>
      <c r="BR178" s="1060"/>
      <c r="BS178" s="310" t="s">
        <v>695</v>
      </c>
      <c r="BT178" s="1059" t="str">
        <f>IF(SUM(BT9,BT17,BT25,BT33,BT41,BT49,BT57,BT65,BT73,BT81,BT89,BT97,BT105,BT113,BT121)=0,"",SUM(BT9,BT17,BT25,BT33,BT41,BT49,BT57,BT65,BT73,BT81,BT89,BT97,BT105,BT113,BT121))</f>
        <v/>
      </c>
      <c r="BU178" s="1060"/>
      <c r="BV178" s="311" t="s">
        <v>695</v>
      </c>
      <c r="BW178" s="1073" t="str">
        <f>IF(SUM(BQ178:BV178)=0,"",SUM(BQ178:BV178))</f>
        <v/>
      </c>
      <c r="BX178" s="1074"/>
      <c r="BY178" s="311" t="s">
        <v>695</v>
      </c>
      <c r="BZ178" s="15"/>
    </row>
    <row r="179" spans="1:78" ht="16.95" customHeight="1" x14ac:dyDescent="0.2">
      <c r="A179" s="1075"/>
      <c r="B179" s="1076"/>
      <c r="C179" s="1076"/>
      <c r="D179" s="1076"/>
      <c r="E179" s="1077"/>
      <c r="F179" s="1063" t="s">
        <v>853</v>
      </c>
      <c r="G179" s="1064"/>
      <c r="H179" s="1065" t="s">
        <v>854</v>
      </c>
      <c r="I179" s="1065"/>
      <c r="J179" s="1057" t="str">
        <f t="shared" si="45"/>
        <v/>
      </c>
      <c r="K179" s="1066"/>
      <c r="L179" s="1058"/>
      <c r="M179" s="308" t="s">
        <v>695</v>
      </c>
      <c r="N179" s="1057" t="str">
        <f t="shared" si="46"/>
        <v/>
      </c>
      <c r="O179" s="1066"/>
      <c r="P179" s="1058"/>
      <c r="Q179" s="309" t="s">
        <v>695</v>
      </c>
      <c r="R179" s="1061" t="str">
        <f t="shared" si="47"/>
        <v/>
      </c>
      <c r="S179" s="1062"/>
      <c r="T179" s="308" t="s">
        <v>695</v>
      </c>
      <c r="U179" s="1057" t="str">
        <f t="shared" si="48"/>
        <v/>
      </c>
      <c r="V179" s="1058"/>
      <c r="W179" s="308" t="s">
        <v>695</v>
      </c>
      <c r="X179" s="1057" t="str">
        <f t="shared" si="49"/>
        <v/>
      </c>
      <c r="Y179" s="1058"/>
      <c r="Z179" s="309" t="s">
        <v>695</v>
      </c>
      <c r="AA179" s="1061" t="str">
        <f t="shared" si="50"/>
        <v/>
      </c>
      <c r="AB179" s="1062"/>
      <c r="AC179" s="308" t="s">
        <v>695</v>
      </c>
      <c r="AD179" s="1057" t="str">
        <f t="shared" si="51"/>
        <v/>
      </c>
      <c r="AE179" s="1058"/>
      <c r="AF179" s="308" t="s">
        <v>695</v>
      </c>
      <c r="AG179" s="1057" t="str">
        <f t="shared" si="52"/>
        <v/>
      </c>
      <c r="AH179" s="1058"/>
      <c r="AI179" s="309" t="s">
        <v>695</v>
      </c>
      <c r="AJ179" s="1061" t="str">
        <f t="shared" si="53"/>
        <v/>
      </c>
      <c r="AK179" s="1062"/>
      <c r="AL179" s="309" t="s">
        <v>695</v>
      </c>
      <c r="AM179" s="15"/>
      <c r="AN179" s="1075"/>
      <c r="AO179" s="1076"/>
      <c r="AP179" s="1076"/>
      <c r="AQ179" s="1076"/>
      <c r="AR179" s="1077"/>
      <c r="AS179" s="1063" t="s">
        <v>853</v>
      </c>
      <c r="AT179" s="1064"/>
      <c r="AU179" s="1065" t="s">
        <v>855</v>
      </c>
      <c r="AV179" s="1065"/>
      <c r="AW179" s="1057" t="str">
        <f>IF(SUM(AW10,AW18,AW26,AW34,AW42,AW50,AW58,AW66,AW74,AW82,AW90,AW98,AW106,AW114,AW122)=0,"",SUM(AW10,AW18,AW26,AW34,AW42,AW50,AW58,AW66,AW74,AW82,AW90,AW98,AW106,AW114,AW122))</f>
        <v/>
      </c>
      <c r="AX179" s="1066"/>
      <c r="AY179" s="1058"/>
      <c r="AZ179" s="308" t="s">
        <v>695</v>
      </c>
      <c r="BA179" s="1057" t="str">
        <f>IF(SUM(BA10,BA18,BA26,BA34,BA42,BA50,BA58,BA66,BA74,BA82,BA90,BA98,BA106,BA114,BA122)=0,"",SUM(BA10,BA18,BA26,BA34,BA42,BA50,BA58,BA66,BA74,BA82,BA90,BA98,BA106,BA114,BA122))</f>
        <v/>
      </c>
      <c r="BB179" s="1066"/>
      <c r="BC179" s="1058"/>
      <c r="BD179" s="309" t="s">
        <v>695</v>
      </c>
      <c r="BE179" s="1061" t="str">
        <f>IF(SUM(AW179:BD179)=0,"",SUM(AW179:BD179))</f>
        <v/>
      </c>
      <c r="BF179" s="1062"/>
      <c r="BG179" s="308" t="s">
        <v>695</v>
      </c>
      <c r="BH179" s="1057" t="str">
        <f>IF(SUM(BH10,BH18,BH26,BH34,BH42,BH50,BH58,BH66,BH74,BH82,BH90,BH98,BH106,BH114,BH122)=0,"",SUM(BH10,BH18,BH26,BH34,BH42,BH50,BH58,BH66,BH74,BH82,BH90,BH98,BH106,BH114,BH122))</f>
        <v/>
      </c>
      <c r="BI179" s="1058"/>
      <c r="BJ179" s="308" t="s">
        <v>695</v>
      </c>
      <c r="BK179" s="1057" t="str">
        <f>IF(SUM(BK10,BK18,BK26,BK34,BK42,BK50,BK58,BK66,BK74,BK82,BK90,BK98,BK106,BK114,BK122)=0,"",SUM(BK10,BK18,BK26,BK34,BK42,BK50,BK58,BK66,BK74,BK82,BK90,BK98,BK106,BK114,BK122))</f>
        <v/>
      </c>
      <c r="BL179" s="1058"/>
      <c r="BM179" s="309" t="s">
        <v>695</v>
      </c>
      <c r="BN179" s="1061" t="str">
        <f>IF(SUM(BH179:BM179)=0,"",SUM(BH179:BM179))</f>
        <v/>
      </c>
      <c r="BO179" s="1062"/>
      <c r="BP179" s="308" t="s">
        <v>695</v>
      </c>
      <c r="BQ179" s="1057" t="str">
        <f>IF(SUM(BQ10,BQ18,BQ26,BQ34,BQ42,BQ50,BQ58,BQ66,BQ74,BQ82,BQ90,BQ98,BQ106,BQ114,BQ122)=0,"",SUM(BQ10,BQ18,BQ26,BQ34,BQ42,BQ50,BQ58,BQ66,BQ74,BQ82,BQ90,BQ98,BQ106,BQ114,BQ122))</f>
        <v/>
      </c>
      <c r="BR179" s="1058"/>
      <c r="BS179" s="308" t="s">
        <v>695</v>
      </c>
      <c r="BT179" s="1057" t="str">
        <f>IF(SUM(BT10,BT18,BT26,BT34,BT42,BT50,BT58,BT66,BT74,BT82,BT90,BT98,BT106,BT114,BT122)=0,"",SUM(BT10,BT18,BT26,BT34,BT42,BT50,BT58,BT66,BT74,BT82,BT90,BT98,BT106,BT114,BT122))</f>
        <v/>
      </c>
      <c r="BU179" s="1058"/>
      <c r="BV179" s="309" t="s">
        <v>695</v>
      </c>
      <c r="BW179" s="1061" t="str">
        <f>IF(SUM(BQ179:BV179)=0,"",SUM(BQ179:BV179))</f>
        <v/>
      </c>
      <c r="BX179" s="1062"/>
      <c r="BY179" s="309" t="s">
        <v>695</v>
      </c>
      <c r="BZ179" s="15"/>
    </row>
    <row r="180" spans="1:78" ht="16.95" customHeight="1" thickBot="1" x14ac:dyDescent="0.25">
      <c r="A180" s="1075"/>
      <c r="B180" s="1076"/>
      <c r="C180" s="1076"/>
      <c r="D180" s="1076"/>
      <c r="E180" s="1077"/>
      <c r="F180" s="1063" t="s">
        <v>856</v>
      </c>
      <c r="G180" s="1064"/>
      <c r="H180" s="1065" t="s">
        <v>857</v>
      </c>
      <c r="I180" s="1065"/>
      <c r="J180" s="1057" t="str">
        <f t="shared" si="45"/>
        <v/>
      </c>
      <c r="K180" s="1066"/>
      <c r="L180" s="1058"/>
      <c r="M180" s="308" t="s">
        <v>695</v>
      </c>
      <c r="N180" s="1057" t="str">
        <f t="shared" si="46"/>
        <v/>
      </c>
      <c r="O180" s="1066"/>
      <c r="P180" s="1058"/>
      <c r="Q180" s="309" t="s">
        <v>695</v>
      </c>
      <c r="R180" s="1061" t="str">
        <f t="shared" si="47"/>
        <v/>
      </c>
      <c r="S180" s="1062"/>
      <c r="T180" s="308" t="s">
        <v>695</v>
      </c>
      <c r="U180" s="1057" t="str">
        <f t="shared" si="48"/>
        <v/>
      </c>
      <c r="V180" s="1058"/>
      <c r="W180" s="308" t="s">
        <v>695</v>
      </c>
      <c r="X180" s="1057" t="str">
        <f t="shared" si="49"/>
        <v/>
      </c>
      <c r="Y180" s="1058"/>
      <c r="Z180" s="309" t="s">
        <v>695</v>
      </c>
      <c r="AA180" s="1061" t="str">
        <f t="shared" si="50"/>
        <v/>
      </c>
      <c r="AB180" s="1062"/>
      <c r="AC180" s="308" t="s">
        <v>695</v>
      </c>
      <c r="AD180" s="1057" t="str">
        <f t="shared" si="51"/>
        <v/>
      </c>
      <c r="AE180" s="1058"/>
      <c r="AF180" s="308" t="s">
        <v>695</v>
      </c>
      <c r="AG180" s="1057" t="str">
        <f t="shared" si="52"/>
        <v/>
      </c>
      <c r="AH180" s="1058"/>
      <c r="AI180" s="309" t="s">
        <v>695</v>
      </c>
      <c r="AJ180" s="1061" t="str">
        <f t="shared" si="53"/>
        <v/>
      </c>
      <c r="AK180" s="1062"/>
      <c r="AL180" s="309" t="s">
        <v>695</v>
      </c>
      <c r="AM180" s="15"/>
      <c r="AN180" s="1075"/>
      <c r="AO180" s="1076"/>
      <c r="AP180" s="1076"/>
      <c r="AQ180" s="1076"/>
      <c r="AR180" s="1077"/>
      <c r="AS180" s="1094" t="s">
        <v>856</v>
      </c>
      <c r="AT180" s="1095"/>
      <c r="AU180" s="1090" t="s">
        <v>858</v>
      </c>
      <c r="AV180" s="1090"/>
      <c r="AW180" s="1067" t="str">
        <f>IF(SUM(AW11,AW19,AW27,AW35,AW43,AW51,AW59,AW67,AW75,AW83,AW91,AW99,AW107,AW115,AW123)=0,"",SUM(AW11,AW19,AW27,AW35,AW43,AW51,AW59,AW67,AW75,AW83,AW91,AW99,AW107,AW115,AW123))</f>
        <v/>
      </c>
      <c r="AX180" s="1091"/>
      <c r="AY180" s="1068"/>
      <c r="AZ180" s="312" t="s">
        <v>695</v>
      </c>
      <c r="BA180" s="1067" t="str">
        <f>IF(SUM(BA11,BA19,BA27,BA35,BA43,BA51,BA59,BA67,BA75,BA83,BA91,BA99,BA107,BA115,BA123)=0,"",SUM(BA11,BA19,BA27,BA35,BA43,BA51,BA59,BA67,BA75,BA83,BA91,BA99,BA107,BA115,BA123))</f>
        <v/>
      </c>
      <c r="BB180" s="1091"/>
      <c r="BC180" s="1068"/>
      <c r="BD180" s="313" t="s">
        <v>695</v>
      </c>
      <c r="BE180" s="1092" t="str">
        <f>IF(SUM(AW180:BD180)=0,"",SUM(AW180:BD180))</f>
        <v/>
      </c>
      <c r="BF180" s="1093"/>
      <c r="BG180" s="312" t="s">
        <v>695</v>
      </c>
      <c r="BH180" s="1067" t="str">
        <f>IF(SUM(BH11,BH19,BH27,BH35,BH43,BH51,BH59,BH67,BH75,BH83,BH91,BH99,BH107,BH115,BH123)=0,"",SUM(BH11,BH19,BH27,BH35,BH43,BH51,BH59,BH67,BH75,BH83,BH91,BH99,BH107,BH115,BH123))</f>
        <v/>
      </c>
      <c r="BI180" s="1068"/>
      <c r="BJ180" s="312" t="s">
        <v>695</v>
      </c>
      <c r="BK180" s="1067" t="str">
        <f>IF(SUM(BK11,BK19,BK27,BK35,BK43,BK51,BK59,BK67,BK75,BK83,BK91,BK99,BK107,BK115,BK123)=0,"",SUM(BK11,BK19,BK27,BK35,BK43,BK51,BK59,BK67,BK75,BK83,BK91,BK99,BK107,BK115,BK123))</f>
        <v/>
      </c>
      <c r="BL180" s="1068"/>
      <c r="BM180" s="313" t="s">
        <v>695</v>
      </c>
      <c r="BN180" s="1092" t="str">
        <f>IF(SUM(BH180:BM180)=0,"",SUM(BH180:BM180))</f>
        <v/>
      </c>
      <c r="BO180" s="1093"/>
      <c r="BP180" s="312" t="s">
        <v>695</v>
      </c>
      <c r="BQ180" s="1067" t="str">
        <f>IF(SUM(BQ11,BQ19,BQ27,BQ35,BQ43,BQ51,BQ59,BQ67,BQ75,BQ83,BQ91,BQ99,BQ107,BQ115,BQ123)=0,"",SUM(BQ11,BQ19,BQ27,BQ35,BQ43,BQ51,BQ59,BQ67,BQ75,BQ83,BQ91,BQ99,BQ107,BQ115,BQ123))</f>
        <v/>
      </c>
      <c r="BR180" s="1068"/>
      <c r="BS180" s="312" t="s">
        <v>695</v>
      </c>
      <c r="BT180" s="1067" t="str">
        <f>IF(SUM(BT11,BT19,BT27,BT35,BT43,BT51,BT59,BT67,BT75,BT83,BT91,BT99,BT107,BT115,BT123)=0,"",SUM(BT11,BT19,BT27,BT35,BT43,BT51,BT59,BT67,BT75,BT83,BT91,BT99,BT107,BT115,BT123))</f>
        <v/>
      </c>
      <c r="BU180" s="1068"/>
      <c r="BV180" s="313" t="s">
        <v>695</v>
      </c>
      <c r="BW180" s="1092" t="str">
        <f>IF(SUM(BQ180:BV180)=0,"",SUM(BQ180:BV180))</f>
        <v/>
      </c>
      <c r="BX180" s="1093"/>
      <c r="BY180" s="313" t="s">
        <v>695</v>
      </c>
      <c r="BZ180" s="15"/>
    </row>
    <row r="181" spans="1:78" ht="16.95" customHeight="1" x14ac:dyDescent="0.2">
      <c r="A181" s="1075"/>
      <c r="B181" s="1076"/>
      <c r="C181" s="1076"/>
      <c r="D181" s="1076"/>
      <c r="E181" s="1077"/>
      <c r="F181" s="1063" t="s">
        <v>859</v>
      </c>
      <c r="G181" s="1064"/>
      <c r="H181" s="1065" t="s">
        <v>860</v>
      </c>
      <c r="I181" s="1065"/>
      <c r="J181" s="1057" t="str">
        <f t="shared" si="45"/>
        <v/>
      </c>
      <c r="K181" s="1066"/>
      <c r="L181" s="1058"/>
      <c r="M181" s="308" t="s">
        <v>695</v>
      </c>
      <c r="N181" s="1057" t="str">
        <f t="shared" si="46"/>
        <v/>
      </c>
      <c r="O181" s="1066"/>
      <c r="P181" s="1058"/>
      <c r="Q181" s="309" t="s">
        <v>695</v>
      </c>
      <c r="R181" s="1061" t="str">
        <f t="shared" si="47"/>
        <v/>
      </c>
      <c r="S181" s="1062"/>
      <c r="T181" s="308" t="s">
        <v>695</v>
      </c>
      <c r="U181" s="1057" t="str">
        <f t="shared" si="48"/>
        <v/>
      </c>
      <c r="V181" s="1058"/>
      <c r="W181" s="308" t="s">
        <v>695</v>
      </c>
      <c r="X181" s="1057" t="str">
        <f t="shared" si="49"/>
        <v/>
      </c>
      <c r="Y181" s="1058"/>
      <c r="Z181" s="309" t="s">
        <v>695</v>
      </c>
      <c r="AA181" s="1061" t="str">
        <f t="shared" si="50"/>
        <v/>
      </c>
      <c r="AB181" s="1062"/>
      <c r="AC181" s="308" t="s">
        <v>695</v>
      </c>
      <c r="AD181" s="1057" t="str">
        <f t="shared" si="51"/>
        <v/>
      </c>
      <c r="AE181" s="1058"/>
      <c r="AF181" s="308" t="s">
        <v>695</v>
      </c>
      <c r="AG181" s="1057" t="str">
        <f t="shared" si="52"/>
        <v/>
      </c>
      <c r="AH181" s="1058"/>
      <c r="AI181" s="309" t="s">
        <v>695</v>
      </c>
      <c r="AJ181" s="1061" t="str">
        <f t="shared" si="53"/>
        <v/>
      </c>
      <c r="AK181" s="1062"/>
      <c r="AL181" s="309" t="s">
        <v>695</v>
      </c>
      <c r="AM181" s="15"/>
      <c r="AN181" s="1075"/>
      <c r="AO181" s="1076"/>
      <c r="AP181" s="1076"/>
      <c r="AQ181" s="1076"/>
      <c r="AR181" s="1077"/>
      <c r="AS181" s="1100" t="s">
        <v>628</v>
      </c>
      <c r="AT181" s="1101"/>
      <c r="AU181" s="314" t="s">
        <v>861</v>
      </c>
      <c r="AV181" s="315"/>
      <c r="AW181" s="1096" t="str">
        <f>IF(SUM(AW178:AY180)=0,"",SUM(AW178:AY180))</f>
        <v/>
      </c>
      <c r="AX181" s="1097"/>
      <c r="AY181" s="1097"/>
      <c r="AZ181" s="316" t="s">
        <v>695</v>
      </c>
      <c r="BA181" s="1096" t="str">
        <f>IF(SUM(BA178:BC180)=0,"",SUM(BA178:BC180))</f>
        <v/>
      </c>
      <c r="BB181" s="1097"/>
      <c r="BC181" s="1097"/>
      <c r="BD181" s="316" t="s">
        <v>695</v>
      </c>
      <c r="BE181" s="1096" t="str">
        <f>IF(SUM(BE178:BF180)=0,"",SUM(BE178:BF180))</f>
        <v/>
      </c>
      <c r="BF181" s="1097"/>
      <c r="BG181" s="316" t="s">
        <v>695</v>
      </c>
      <c r="BH181" s="1096" t="str">
        <f>IF(SUM(BH178:BI180)=0,"",SUM(BH178:BI180))</f>
        <v/>
      </c>
      <c r="BI181" s="1097"/>
      <c r="BJ181" s="316" t="s">
        <v>695</v>
      </c>
      <c r="BK181" s="1096" t="str">
        <f>IF(SUM(BK178:BL180)=0,"",SUM(BK178:BL180))</f>
        <v/>
      </c>
      <c r="BL181" s="1097"/>
      <c r="BM181" s="316" t="s">
        <v>695</v>
      </c>
      <c r="BN181" s="1096" t="str">
        <f>IF(SUM(BN178:BO180)=0,"",SUM(BN178:BO180))</f>
        <v/>
      </c>
      <c r="BO181" s="1097"/>
      <c r="BP181" s="316" t="s">
        <v>695</v>
      </c>
      <c r="BQ181" s="1096" t="str">
        <f>IF(SUM(BQ178:BR180)=0,"",SUM(BQ178:BR180))</f>
        <v/>
      </c>
      <c r="BR181" s="1097"/>
      <c r="BS181" s="316" t="s">
        <v>695</v>
      </c>
      <c r="BT181" s="1096" t="str">
        <f>IF(SUM(BT178:BU180)=0,"",SUM(BT178:BU180))</f>
        <v/>
      </c>
      <c r="BU181" s="1097"/>
      <c r="BV181" s="316" t="s">
        <v>695</v>
      </c>
      <c r="BW181" s="1096" t="str">
        <f>IF(SUM(BW178:BX180)=0,"",SUM(BW178:BX180))</f>
        <v/>
      </c>
      <c r="BX181" s="1097"/>
      <c r="BY181" s="316" t="s">
        <v>695</v>
      </c>
      <c r="BZ181" s="15"/>
    </row>
    <row r="182" spans="1:78" ht="16.95" customHeight="1" x14ac:dyDescent="0.2">
      <c r="A182" s="1075"/>
      <c r="B182" s="1076"/>
      <c r="C182" s="1076"/>
      <c r="D182" s="1076"/>
      <c r="E182" s="1077"/>
      <c r="F182" s="1063" t="s">
        <v>862</v>
      </c>
      <c r="G182" s="1064"/>
      <c r="H182" s="1065" t="s">
        <v>863</v>
      </c>
      <c r="I182" s="1065"/>
      <c r="J182" s="1057" t="str">
        <f t="shared" si="45"/>
        <v/>
      </c>
      <c r="K182" s="1066"/>
      <c r="L182" s="1058"/>
      <c r="M182" s="308" t="s">
        <v>695</v>
      </c>
      <c r="N182" s="1057" t="str">
        <f t="shared" si="46"/>
        <v/>
      </c>
      <c r="O182" s="1066"/>
      <c r="P182" s="1058"/>
      <c r="Q182" s="309" t="s">
        <v>695</v>
      </c>
      <c r="R182" s="1061" t="str">
        <f t="shared" si="47"/>
        <v/>
      </c>
      <c r="S182" s="1062"/>
      <c r="T182" s="308" t="s">
        <v>695</v>
      </c>
      <c r="U182" s="1057" t="str">
        <f t="shared" si="48"/>
        <v/>
      </c>
      <c r="V182" s="1058"/>
      <c r="W182" s="308" t="s">
        <v>695</v>
      </c>
      <c r="X182" s="1057" t="str">
        <f t="shared" si="49"/>
        <v/>
      </c>
      <c r="Y182" s="1058"/>
      <c r="Z182" s="309" t="s">
        <v>695</v>
      </c>
      <c r="AA182" s="1061" t="str">
        <f t="shared" si="50"/>
        <v/>
      </c>
      <c r="AB182" s="1062"/>
      <c r="AC182" s="308" t="s">
        <v>695</v>
      </c>
      <c r="AD182" s="1057" t="str">
        <f t="shared" si="51"/>
        <v/>
      </c>
      <c r="AE182" s="1058"/>
      <c r="AF182" s="308" t="s">
        <v>695</v>
      </c>
      <c r="AG182" s="1057" t="str">
        <f t="shared" si="52"/>
        <v/>
      </c>
      <c r="AH182" s="1058"/>
      <c r="AI182" s="309" t="s">
        <v>695</v>
      </c>
      <c r="AJ182" s="1061" t="str">
        <f t="shared" si="53"/>
        <v/>
      </c>
      <c r="AK182" s="1062"/>
      <c r="AL182" s="309" t="s">
        <v>695</v>
      </c>
      <c r="AM182" s="15"/>
      <c r="AN182" s="1071"/>
      <c r="AO182" s="1072"/>
      <c r="AP182" s="1072"/>
      <c r="AQ182" s="1072"/>
      <c r="AR182" s="1078"/>
      <c r="AS182" s="1102"/>
      <c r="AT182" s="1103"/>
      <c r="AU182" s="317" t="s">
        <v>697</v>
      </c>
      <c r="AV182" s="318"/>
      <c r="AW182" s="1111"/>
      <c r="AX182" s="1112"/>
      <c r="AY182" s="1112"/>
      <c r="AZ182" s="1113"/>
      <c r="BA182" s="1111"/>
      <c r="BB182" s="1112"/>
      <c r="BC182" s="1112"/>
      <c r="BD182" s="1113"/>
      <c r="BE182" s="1111"/>
      <c r="BF182" s="1112"/>
      <c r="BG182" s="1113"/>
      <c r="BH182" s="1098" t="str">
        <f>IF(ISERROR(BH181/AW181*100),"",BH181/AW181*100)</f>
        <v/>
      </c>
      <c r="BI182" s="1099"/>
      <c r="BJ182" s="319" t="s">
        <v>864</v>
      </c>
      <c r="BK182" s="1098" t="str">
        <f>IF(ISERROR(BK181/BA181*100),"",BK181/BA181*100)</f>
        <v/>
      </c>
      <c r="BL182" s="1099"/>
      <c r="BM182" s="319" t="s">
        <v>865</v>
      </c>
      <c r="BN182" s="1098" t="str">
        <f>IF(ISERROR(BN181/BE181*100),"",BN181/BE181*100)</f>
        <v/>
      </c>
      <c r="BO182" s="1099"/>
      <c r="BP182" s="319" t="s">
        <v>865</v>
      </c>
      <c r="BQ182" s="1098" t="str">
        <f>IF(ISERROR(BQ181/AW181*100),"",BQ181/AW181*100)</f>
        <v/>
      </c>
      <c r="BR182" s="1099"/>
      <c r="BS182" s="319" t="s">
        <v>865</v>
      </c>
      <c r="BT182" s="1098" t="str">
        <f>IF(ISERROR(BT181/BA181*100),"",BT181/BA181*100)</f>
        <v/>
      </c>
      <c r="BU182" s="1099"/>
      <c r="BV182" s="319" t="s">
        <v>865</v>
      </c>
      <c r="BW182" s="1098" t="str">
        <f>IF(ISERROR(BW181/BE181*100),"",BW181/BE181*100)</f>
        <v/>
      </c>
      <c r="BX182" s="1099"/>
      <c r="BY182" s="319" t="s">
        <v>865</v>
      </c>
      <c r="BZ182" s="15"/>
    </row>
    <row r="183" spans="1:78" ht="16.95" customHeight="1" thickBot="1" x14ac:dyDescent="0.25">
      <c r="A183" s="1075"/>
      <c r="B183" s="1076"/>
      <c r="C183" s="1076"/>
      <c r="D183" s="1076"/>
      <c r="E183" s="1077"/>
      <c r="F183" s="1094" t="s">
        <v>866</v>
      </c>
      <c r="G183" s="1095"/>
      <c r="H183" s="1090" t="s">
        <v>867</v>
      </c>
      <c r="I183" s="1090"/>
      <c r="J183" s="1067" t="str">
        <f t="shared" si="45"/>
        <v/>
      </c>
      <c r="K183" s="1091"/>
      <c r="L183" s="1068"/>
      <c r="M183" s="312" t="s">
        <v>695</v>
      </c>
      <c r="N183" s="1067" t="str">
        <f t="shared" si="46"/>
        <v/>
      </c>
      <c r="O183" s="1091"/>
      <c r="P183" s="1068"/>
      <c r="Q183" s="313" t="s">
        <v>695</v>
      </c>
      <c r="R183" s="1092" t="str">
        <f t="shared" si="47"/>
        <v/>
      </c>
      <c r="S183" s="1093"/>
      <c r="T183" s="312" t="s">
        <v>695</v>
      </c>
      <c r="U183" s="1067" t="str">
        <f t="shared" si="48"/>
        <v/>
      </c>
      <c r="V183" s="1068"/>
      <c r="W183" s="312" t="s">
        <v>695</v>
      </c>
      <c r="X183" s="1067" t="str">
        <f t="shared" si="49"/>
        <v/>
      </c>
      <c r="Y183" s="1068"/>
      <c r="Z183" s="313" t="s">
        <v>695</v>
      </c>
      <c r="AA183" s="1092" t="str">
        <f t="shared" si="50"/>
        <v/>
      </c>
      <c r="AB183" s="1093"/>
      <c r="AC183" s="312" t="s">
        <v>695</v>
      </c>
      <c r="AD183" s="1067" t="str">
        <f t="shared" si="51"/>
        <v/>
      </c>
      <c r="AE183" s="1068"/>
      <c r="AF183" s="312" t="s">
        <v>695</v>
      </c>
      <c r="AG183" s="1067" t="str">
        <f t="shared" si="52"/>
        <v/>
      </c>
      <c r="AH183" s="1068"/>
      <c r="AI183" s="313" t="s">
        <v>695</v>
      </c>
      <c r="AJ183" s="1092" t="str">
        <f t="shared" si="53"/>
        <v/>
      </c>
      <c r="AK183" s="1093"/>
      <c r="AL183" s="313" t="s">
        <v>695</v>
      </c>
      <c r="AM183" s="15"/>
      <c r="AN183" s="320"/>
      <c r="AO183" s="320"/>
      <c r="AP183" s="320"/>
      <c r="AQ183" s="320"/>
      <c r="AR183" s="320"/>
      <c r="AS183" s="320"/>
      <c r="AT183" s="320"/>
      <c r="AU183" s="321"/>
      <c r="AV183" s="321"/>
      <c r="AW183" s="322"/>
      <c r="AX183" s="322"/>
      <c r="AY183" s="322"/>
      <c r="AZ183" s="323"/>
      <c r="BA183" s="322"/>
      <c r="BB183" s="322"/>
      <c r="BC183" s="322"/>
      <c r="BD183" s="323"/>
      <c r="BE183" s="320"/>
      <c r="BF183" s="320"/>
      <c r="BG183" s="323"/>
      <c r="BH183" s="322"/>
      <c r="BI183" s="322"/>
      <c r="BJ183" s="323"/>
      <c r="BK183" s="322"/>
      <c r="BL183" s="322"/>
      <c r="BM183" s="323"/>
      <c r="BN183" s="320"/>
      <c r="BO183" s="320"/>
      <c r="BP183" s="323"/>
      <c r="BQ183" s="322"/>
      <c r="BR183" s="322"/>
      <c r="BS183" s="323"/>
      <c r="BT183" s="322"/>
      <c r="BU183" s="322"/>
      <c r="BV183" s="323"/>
      <c r="BW183" s="320"/>
      <c r="BX183" s="320"/>
      <c r="BY183" s="323"/>
      <c r="BZ183" s="15"/>
    </row>
    <row r="184" spans="1:78" ht="16.95" customHeight="1" x14ac:dyDescent="0.2">
      <c r="A184" s="1075"/>
      <c r="B184" s="1076"/>
      <c r="C184" s="1076"/>
      <c r="D184" s="1076"/>
      <c r="E184" s="1077"/>
      <c r="F184" s="1104" t="s">
        <v>628</v>
      </c>
      <c r="G184" s="1105"/>
      <c r="H184" s="324" t="s">
        <v>861</v>
      </c>
      <c r="I184" s="325"/>
      <c r="J184" s="1071" t="str">
        <f>IF(SUM(J178:L183)=0,"",SUM(J178:L183))</f>
        <v/>
      </c>
      <c r="K184" s="1072"/>
      <c r="L184" s="1072"/>
      <c r="M184" s="316" t="s">
        <v>695</v>
      </c>
      <c r="N184" s="1096" t="str">
        <f>IF(SUM(N178:P183)=0,"",SUM(N178:P183))</f>
        <v/>
      </c>
      <c r="O184" s="1097"/>
      <c r="P184" s="1097"/>
      <c r="Q184" s="316" t="s">
        <v>695</v>
      </c>
      <c r="R184" s="1096" t="str">
        <f>IF(SUM(R178:S183)=0,"",SUM(R178:S183))</f>
        <v/>
      </c>
      <c r="S184" s="1097"/>
      <c r="T184" s="316" t="s">
        <v>695</v>
      </c>
      <c r="U184" s="1096" t="str">
        <f>IF(SUM(U178:V183)=0,"",SUM(U178:V183))</f>
        <v/>
      </c>
      <c r="V184" s="1097"/>
      <c r="W184" s="316" t="s">
        <v>695</v>
      </c>
      <c r="X184" s="1096" t="str">
        <f>IF(SUM(X178:Y183)=0,"",SUM(X178:Y183))</f>
        <v/>
      </c>
      <c r="Y184" s="1097"/>
      <c r="Z184" s="316" t="s">
        <v>695</v>
      </c>
      <c r="AA184" s="1096" t="str">
        <f>IF(SUM(AA178:AB183)=0,"",SUM(AA178:AB183))</f>
        <v/>
      </c>
      <c r="AB184" s="1097"/>
      <c r="AC184" s="316" t="s">
        <v>695</v>
      </c>
      <c r="AD184" s="1096" t="str">
        <f>IF(SUM(AD178:AE183)=0,"",SUM(AD178:AE183))</f>
        <v/>
      </c>
      <c r="AE184" s="1097"/>
      <c r="AF184" s="316" t="s">
        <v>695</v>
      </c>
      <c r="AG184" s="1096" t="str">
        <f>IF(SUM(AG178:AH183)=0,"",SUM(AG178:AH183))</f>
        <v/>
      </c>
      <c r="AH184" s="1097"/>
      <c r="AI184" s="316" t="s">
        <v>695</v>
      </c>
      <c r="AJ184" s="1096" t="str">
        <f>IF(SUM(AJ178:AK183)=0,"",SUM(AJ178:AK183))</f>
        <v/>
      </c>
      <c r="AK184" s="1097"/>
      <c r="AL184" s="316" t="s">
        <v>695</v>
      </c>
      <c r="AM184" s="15"/>
      <c r="AN184" s="326" t="s">
        <v>874</v>
      </c>
      <c r="AO184" s="326"/>
      <c r="AP184" s="326"/>
      <c r="AQ184" s="326"/>
      <c r="AR184" s="326"/>
      <c r="AS184" s="326"/>
      <c r="AT184" s="326"/>
      <c r="AU184" s="327"/>
      <c r="AV184" s="327"/>
      <c r="AW184" s="328"/>
      <c r="AX184" s="328"/>
      <c r="AY184" s="328"/>
      <c r="AZ184" s="329"/>
      <c r="BA184" s="328"/>
      <c r="BB184" s="328"/>
      <c r="BC184" s="328"/>
      <c r="BD184" s="329"/>
      <c r="BE184" s="326"/>
      <c r="BF184" s="326"/>
      <c r="BG184" s="329"/>
      <c r="BH184" s="328"/>
      <c r="BI184" s="328"/>
      <c r="BJ184" s="329"/>
      <c r="BK184" s="328"/>
      <c r="BL184" s="328"/>
      <c r="BM184" s="329"/>
      <c r="BN184" s="326"/>
      <c r="BO184" s="326"/>
      <c r="BP184" s="329"/>
      <c r="BQ184" s="328"/>
      <c r="BR184" s="328"/>
      <c r="BS184" s="329"/>
      <c r="BT184" s="328"/>
      <c r="BU184" s="328"/>
      <c r="BV184" s="329"/>
      <c r="BW184" s="326"/>
      <c r="BX184" s="326"/>
      <c r="BY184" s="329"/>
      <c r="BZ184" s="15"/>
    </row>
    <row r="185" spans="1:78" ht="16.95" customHeight="1" x14ac:dyDescent="0.2">
      <c r="A185" s="1071"/>
      <c r="B185" s="1072"/>
      <c r="C185" s="1072"/>
      <c r="D185" s="1072"/>
      <c r="E185" s="1078"/>
      <c r="F185" s="1106"/>
      <c r="G185" s="1107"/>
      <c r="H185" s="317" t="s">
        <v>697</v>
      </c>
      <c r="I185" s="318"/>
      <c r="J185" s="1111"/>
      <c r="K185" s="1112"/>
      <c r="L185" s="1112"/>
      <c r="M185" s="1113"/>
      <c r="N185" s="1111"/>
      <c r="O185" s="1112"/>
      <c r="P185" s="1112"/>
      <c r="Q185" s="1113"/>
      <c r="R185" s="1111"/>
      <c r="S185" s="1112"/>
      <c r="T185" s="1113"/>
      <c r="U185" s="1098" t="str">
        <f>IF(ISERROR(U184/J184*100),"",U184/J184*100)</f>
        <v/>
      </c>
      <c r="V185" s="1099"/>
      <c r="W185" s="319" t="s">
        <v>864</v>
      </c>
      <c r="X185" s="1098" t="str">
        <f>IF(ISERROR(X184/N184*100),"",X184/N184*100)</f>
        <v/>
      </c>
      <c r="Y185" s="1099"/>
      <c r="Z185" s="319" t="s">
        <v>865</v>
      </c>
      <c r="AA185" s="1098" t="str">
        <f>IF(ISERROR(AA184/R184*100),"",AA184/R184*100)</f>
        <v/>
      </c>
      <c r="AB185" s="1099"/>
      <c r="AC185" s="319" t="s">
        <v>865</v>
      </c>
      <c r="AD185" s="1098" t="str">
        <f>IF(ISERROR(AD184/J184*100),"",AD184/J184*100)</f>
        <v/>
      </c>
      <c r="AE185" s="1099"/>
      <c r="AF185" s="319" t="s">
        <v>865</v>
      </c>
      <c r="AG185" s="1098" t="str">
        <f>IF(ISERROR(AG184/N184*100),"",AG184/N184*100)</f>
        <v/>
      </c>
      <c r="AH185" s="1099"/>
      <c r="AI185" s="319" t="s">
        <v>865</v>
      </c>
      <c r="AJ185" s="1098" t="str">
        <f>IF(ISERROR(AJ184/R184*100),"",AJ184/R184*100)</f>
        <v/>
      </c>
      <c r="AK185" s="1099"/>
      <c r="AL185" s="319" t="s">
        <v>865</v>
      </c>
      <c r="AM185" s="15"/>
      <c r="AN185" s="1114" t="s">
        <v>873</v>
      </c>
      <c r="AO185" s="1115"/>
      <c r="AP185" s="1115"/>
      <c r="AQ185" s="1115"/>
      <c r="AR185" s="1116"/>
      <c r="AS185" s="1114"/>
      <c r="AT185" s="1115"/>
      <c r="AU185" s="1115"/>
      <c r="AV185" s="1116"/>
      <c r="AW185" s="1120" t="s">
        <v>849</v>
      </c>
      <c r="AX185" s="1121"/>
      <c r="AY185" s="1121"/>
      <c r="AZ185" s="1121"/>
      <c r="BA185" s="1121"/>
      <c r="BB185" s="1121"/>
      <c r="BC185" s="1121"/>
      <c r="BD185" s="1121"/>
      <c r="BE185" s="1121"/>
      <c r="BF185" s="1121"/>
      <c r="BG185" s="1122"/>
      <c r="BH185" s="1108" t="s">
        <v>692</v>
      </c>
      <c r="BI185" s="1109"/>
      <c r="BJ185" s="1109"/>
      <c r="BK185" s="1109"/>
      <c r="BL185" s="1109"/>
      <c r="BM185" s="1109"/>
      <c r="BN185" s="1109"/>
      <c r="BO185" s="1109"/>
      <c r="BP185" s="1110"/>
      <c r="BQ185" s="1108" t="s">
        <v>693</v>
      </c>
      <c r="BR185" s="1109"/>
      <c r="BS185" s="1109"/>
      <c r="BT185" s="1109"/>
      <c r="BU185" s="1109"/>
      <c r="BV185" s="1109"/>
      <c r="BW185" s="1109"/>
      <c r="BX185" s="1109"/>
      <c r="BY185" s="1110"/>
      <c r="BZ185" s="15"/>
    </row>
    <row r="186" spans="1:78" ht="16.95" customHeight="1" thickBo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117"/>
      <c r="AO186" s="1118"/>
      <c r="AP186" s="1118"/>
      <c r="AQ186" s="1118"/>
      <c r="AR186" s="1119"/>
      <c r="AS186" s="1117"/>
      <c r="AT186" s="1118"/>
      <c r="AU186" s="1118"/>
      <c r="AV186" s="1119"/>
      <c r="AW186" s="1132" t="s">
        <v>408</v>
      </c>
      <c r="AX186" s="1133"/>
      <c r="AY186" s="1133"/>
      <c r="AZ186" s="1134"/>
      <c r="BA186" s="1132" t="s">
        <v>409</v>
      </c>
      <c r="BB186" s="1133"/>
      <c r="BC186" s="1133"/>
      <c r="BD186" s="1134"/>
      <c r="BE186" s="1132" t="s">
        <v>694</v>
      </c>
      <c r="BF186" s="1133"/>
      <c r="BG186" s="1134"/>
      <c r="BH186" s="1132" t="s">
        <v>408</v>
      </c>
      <c r="BI186" s="1133"/>
      <c r="BJ186" s="1134"/>
      <c r="BK186" s="1132" t="s">
        <v>409</v>
      </c>
      <c r="BL186" s="1133"/>
      <c r="BM186" s="1134"/>
      <c r="BN186" s="1132" t="s">
        <v>694</v>
      </c>
      <c r="BO186" s="1133"/>
      <c r="BP186" s="1134"/>
      <c r="BQ186" s="1132" t="s">
        <v>408</v>
      </c>
      <c r="BR186" s="1133"/>
      <c r="BS186" s="1134"/>
      <c r="BT186" s="1132" t="s">
        <v>409</v>
      </c>
      <c r="BU186" s="1133"/>
      <c r="BV186" s="1134"/>
      <c r="BW186" s="1132" t="s">
        <v>694</v>
      </c>
      <c r="BX186" s="1133"/>
      <c r="BY186" s="1134"/>
      <c r="BZ186" s="15"/>
    </row>
    <row r="187" spans="1:78" ht="16.95" customHeight="1" thickTop="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330" t="s">
        <v>713</v>
      </c>
      <c r="AO187" s="331"/>
      <c r="AP187" s="331"/>
      <c r="AQ187" s="331"/>
      <c r="AR187" s="332"/>
      <c r="AS187" s="1135" t="s">
        <v>628</v>
      </c>
      <c r="AT187" s="1136"/>
      <c r="AU187" s="333" t="s">
        <v>869</v>
      </c>
      <c r="AV187" s="334"/>
      <c r="AW187" s="1123" t="str">
        <f>J184</f>
        <v/>
      </c>
      <c r="AX187" s="1124"/>
      <c r="AY187" s="1124"/>
      <c r="AZ187" s="335" t="str">
        <f>M184</f>
        <v>人</v>
      </c>
      <c r="BA187" s="1123" t="str">
        <f>N184</f>
        <v/>
      </c>
      <c r="BB187" s="1124"/>
      <c r="BC187" s="1124"/>
      <c r="BD187" s="335" t="str">
        <f>Q184</f>
        <v>人</v>
      </c>
      <c r="BE187" s="1123" t="str">
        <f>R184</f>
        <v/>
      </c>
      <c r="BF187" s="1124"/>
      <c r="BG187" s="335" t="str">
        <f>T184</f>
        <v>人</v>
      </c>
      <c r="BH187" s="1123" t="str">
        <f>U184</f>
        <v/>
      </c>
      <c r="BI187" s="1124"/>
      <c r="BJ187" s="335" t="str">
        <f>W184</f>
        <v>人</v>
      </c>
      <c r="BK187" s="1123" t="str">
        <f>X184</f>
        <v/>
      </c>
      <c r="BL187" s="1124"/>
      <c r="BM187" s="335" t="str">
        <f>Z184</f>
        <v>人</v>
      </c>
      <c r="BN187" s="1123" t="str">
        <f>AA184</f>
        <v/>
      </c>
      <c r="BO187" s="1124"/>
      <c r="BP187" s="335" t="str">
        <f>AC184</f>
        <v>人</v>
      </c>
      <c r="BQ187" s="1123" t="str">
        <f>AD184</f>
        <v/>
      </c>
      <c r="BR187" s="1124"/>
      <c r="BS187" s="335" t="str">
        <f>AF184</f>
        <v>人</v>
      </c>
      <c r="BT187" s="1123" t="str">
        <f>AG184</f>
        <v/>
      </c>
      <c r="BU187" s="1124"/>
      <c r="BV187" s="335" t="str">
        <f>AI184</f>
        <v>人</v>
      </c>
      <c r="BW187" s="1123" t="str">
        <f>AJ184</f>
        <v/>
      </c>
      <c r="BX187" s="1124"/>
      <c r="BY187" s="335" t="str">
        <f>AL184</f>
        <v>人</v>
      </c>
      <c r="BZ187" s="15"/>
    </row>
    <row r="188" spans="1:78" ht="16.95" customHeight="1" x14ac:dyDescent="0.2">
      <c r="A188" s="15"/>
      <c r="B188" s="15"/>
      <c r="C188" s="15"/>
      <c r="D188" s="15"/>
      <c r="E188" s="15"/>
      <c r="F188" s="15"/>
      <c r="G188" s="15" t="s">
        <v>875</v>
      </c>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336"/>
      <c r="AO188" s="337" t="s">
        <v>876</v>
      </c>
      <c r="AP188" s="338"/>
      <c r="AQ188" s="1125" t="str">
        <f>$A$178</f>
        <v/>
      </c>
      <c r="AR188" s="1126"/>
      <c r="AS188" s="1137"/>
      <c r="AT188" s="1138"/>
      <c r="AU188" s="339" t="s">
        <v>697</v>
      </c>
      <c r="AV188" s="340"/>
      <c r="AW188" s="1127"/>
      <c r="AX188" s="1128"/>
      <c r="AY188" s="1128"/>
      <c r="AZ188" s="1129"/>
      <c r="BA188" s="1127"/>
      <c r="BB188" s="1128"/>
      <c r="BC188" s="1128"/>
      <c r="BD188" s="1129"/>
      <c r="BE188" s="1127"/>
      <c r="BF188" s="1128"/>
      <c r="BG188" s="1129"/>
      <c r="BH188" s="1130" t="str">
        <f>IF(ISERROR(BH187/AW187*100),"",BH187/AW187*100)</f>
        <v/>
      </c>
      <c r="BI188" s="1131"/>
      <c r="BJ188" s="341" t="s">
        <v>877</v>
      </c>
      <c r="BK188" s="1130" t="str">
        <f>IF(ISERROR(BK187/BA187*100),"",BK187/BA187*100)</f>
        <v/>
      </c>
      <c r="BL188" s="1131"/>
      <c r="BM188" s="341" t="s">
        <v>865</v>
      </c>
      <c r="BN188" s="1130" t="str">
        <f>IF(ISERROR(BN187/BE187*100),"",BN187/BE187*100)</f>
        <v/>
      </c>
      <c r="BO188" s="1131"/>
      <c r="BP188" s="341" t="s">
        <v>865</v>
      </c>
      <c r="BQ188" s="1130" t="str">
        <f>IF(ISERROR(BQ187/AW187*100),"",BQ187/AW187*100)</f>
        <v/>
      </c>
      <c r="BR188" s="1131"/>
      <c r="BS188" s="341" t="s">
        <v>865</v>
      </c>
      <c r="BT188" s="1130" t="str">
        <f>IF(ISERROR(BT187/BA187*100),"",BT187/BA187*100)</f>
        <v/>
      </c>
      <c r="BU188" s="1131"/>
      <c r="BV188" s="341" t="s">
        <v>865</v>
      </c>
      <c r="BW188" s="1130" t="str">
        <f>IF(ISERROR(BW187/BE187*100),"",BW187/BE187*100)</f>
        <v/>
      </c>
      <c r="BX188" s="1131"/>
      <c r="BY188" s="341" t="s">
        <v>865</v>
      </c>
      <c r="BZ188" s="15"/>
    </row>
    <row r="189" spans="1:78" ht="16.95"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330" t="s">
        <v>729</v>
      </c>
      <c r="AO189" s="331"/>
      <c r="AP189" s="331"/>
      <c r="AQ189" s="331"/>
      <c r="AR189" s="332"/>
      <c r="AS189" s="1114" t="s">
        <v>628</v>
      </c>
      <c r="AT189" s="1115"/>
      <c r="AU189" s="342" t="s">
        <v>861</v>
      </c>
      <c r="AV189" s="332"/>
      <c r="AW189" s="1139" t="str">
        <f t="shared" ref="AW189:BY189" si="54">AW181</f>
        <v/>
      </c>
      <c r="AX189" s="1140"/>
      <c r="AY189" s="1140"/>
      <c r="AZ189" s="335" t="str">
        <f t="shared" si="54"/>
        <v>人</v>
      </c>
      <c r="BA189" s="1139" t="str">
        <f t="shared" si="54"/>
        <v/>
      </c>
      <c r="BB189" s="1140"/>
      <c r="BC189" s="1140"/>
      <c r="BD189" s="335" t="str">
        <f t="shared" si="54"/>
        <v>人</v>
      </c>
      <c r="BE189" s="1139" t="str">
        <f t="shared" si="54"/>
        <v/>
      </c>
      <c r="BF189" s="1140"/>
      <c r="BG189" s="335" t="str">
        <f t="shared" si="54"/>
        <v>人</v>
      </c>
      <c r="BH189" s="1139" t="str">
        <f>BH181</f>
        <v/>
      </c>
      <c r="BI189" s="1140"/>
      <c r="BJ189" s="335" t="str">
        <f t="shared" si="54"/>
        <v>人</v>
      </c>
      <c r="BK189" s="1139" t="str">
        <f>BK181</f>
        <v/>
      </c>
      <c r="BL189" s="1140"/>
      <c r="BM189" s="335" t="str">
        <f t="shared" si="54"/>
        <v>人</v>
      </c>
      <c r="BN189" s="1139" t="str">
        <f>BN181</f>
        <v/>
      </c>
      <c r="BO189" s="1140"/>
      <c r="BP189" s="335" t="str">
        <f t="shared" si="54"/>
        <v>人</v>
      </c>
      <c r="BQ189" s="1139" t="str">
        <f t="shared" si="54"/>
        <v/>
      </c>
      <c r="BR189" s="1140"/>
      <c r="BS189" s="335" t="str">
        <f t="shared" si="54"/>
        <v>人</v>
      </c>
      <c r="BT189" s="1139" t="str">
        <f t="shared" si="54"/>
        <v/>
      </c>
      <c r="BU189" s="1140"/>
      <c r="BV189" s="335" t="str">
        <f t="shared" si="54"/>
        <v>人</v>
      </c>
      <c r="BW189" s="1139" t="str">
        <f t="shared" si="54"/>
        <v/>
      </c>
      <c r="BX189" s="1140"/>
      <c r="BY189" s="335" t="str">
        <f t="shared" si="54"/>
        <v>人</v>
      </c>
      <c r="BZ189" s="15"/>
    </row>
    <row r="190" spans="1:78" ht="16.95" customHeight="1" thickBot="1" x14ac:dyDescent="0.25">
      <c r="A190" s="15"/>
      <c r="B190" s="15"/>
      <c r="C190" s="15"/>
      <c r="D190" s="15"/>
      <c r="E190" s="15"/>
      <c r="F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343"/>
      <c r="AO190" s="344" t="s">
        <v>876</v>
      </c>
      <c r="AP190" s="345"/>
      <c r="AQ190" s="1141" t="str">
        <f>$AN$178</f>
        <v/>
      </c>
      <c r="AR190" s="1142"/>
      <c r="AS190" s="1148"/>
      <c r="AT190" s="1141"/>
      <c r="AU190" s="346" t="s">
        <v>697</v>
      </c>
      <c r="AV190" s="347"/>
      <c r="AW190" s="1143"/>
      <c r="AX190" s="1144"/>
      <c r="AY190" s="1144"/>
      <c r="AZ190" s="1145"/>
      <c r="BA190" s="1143"/>
      <c r="BB190" s="1144"/>
      <c r="BC190" s="1144"/>
      <c r="BD190" s="1145"/>
      <c r="BE190" s="1143"/>
      <c r="BF190" s="1144"/>
      <c r="BG190" s="1145"/>
      <c r="BH190" s="1146" t="str">
        <f>IF(ISERROR(BH189/AW189*100),"",BH189/AW189*100)</f>
        <v/>
      </c>
      <c r="BI190" s="1147"/>
      <c r="BJ190" s="348" t="s">
        <v>864</v>
      </c>
      <c r="BK190" s="1146" t="str">
        <f>IF(ISERROR(BK189/BA189*100),"",BK189/BA189*100)</f>
        <v/>
      </c>
      <c r="BL190" s="1147"/>
      <c r="BM190" s="348" t="s">
        <v>865</v>
      </c>
      <c r="BN190" s="1146" t="str">
        <f>IF(ISERROR(BN189/BE189*100),"",BN189/BE189*100)</f>
        <v/>
      </c>
      <c r="BO190" s="1147"/>
      <c r="BP190" s="348" t="s">
        <v>865</v>
      </c>
      <c r="BQ190" s="1146" t="str">
        <f>IF(ISERROR(BQ189/AW189*100),"",BQ189/AW189*100)</f>
        <v/>
      </c>
      <c r="BR190" s="1147"/>
      <c r="BS190" s="348" t="s">
        <v>865</v>
      </c>
      <c r="BT190" s="1146" t="str">
        <f>IF(ISERROR(BT189/BA189*100),"",BT189/BA189*100)</f>
        <v/>
      </c>
      <c r="BU190" s="1147"/>
      <c r="BV190" s="348" t="s">
        <v>865</v>
      </c>
      <c r="BW190" s="1146" t="str">
        <f>IF(ISERROR(BW189/BE189*100),"",BW189/BE189*100)</f>
        <v/>
      </c>
      <c r="BX190" s="1147"/>
      <c r="BY190" s="348" t="s">
        <v>865</v>
      </c>
      <c r="BZ190" s="15"/>
    </row>
    <row r="191" spans="1:78" ht="16.95"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349" t="s">
        <v>878</v>
      </c>
      <c r="AO191" s="326"/>
      <c r="AP191" s="326"/>
      <c r="AQ191" s="326"/>
      <c r="AR191" s="350"/>
      <c r="AS191" s="1151" t="s">
        <v>628</v>
      </c>
      <c r="AT191" s="1152"/>
      <c r="AU191" s="351" t="s">
        <v>879</v>
      </c>
      <c r="AV191" s="350"/>
      <c r="AW191" s="1149" t="str">
        <f>IF(SUM(AW187,AW189)=0,"",SUM(AW187,AW189))</f>
        <v/>
      </c>
      <c r="AX191" s="1150"/>
      <c r="AY191" s="1150"/>
      <c r="AZ191" s="352" t="s">
        <v>695</v>
      </c>
      <c r="BA191" s="1149" t="str">
        <f>IF(SUM(BA187,BA189)=0,"",SUM(BA187,BA189))</f>
        <v/>
      </c>
      <c r="BB191" s="1150"/>
      <c r="BC191" s="1150"/>
      <c r="BD191" s="352" t="s">
        <v>695</v>
      </c>
      <c r="BE191" s="1149" t="str">
        <f>IF(SUM(BE187,BE189)=0,"",SUM(BE187,BE189))</f>
        <v/>
      </c>
      <c r="BF191" s="1150"/>
      <c r="BG191" s="352" t="s">
        <v>695</v>
      </c>
      <c r="BH191" s="1149" t="str">
        <f>IF(SUM(BH187,BH189)=0,"",SUM(BH187,BH189))</f>
        <v/>
      </c>
      <c r="BI191" s="1150"/>
      <c r="BJ191" s="352" t="s">
        <v>695</v>
      </c>
      <c r="BK191" s="1149" t="str">
        <f>IF(SUM(BK187,BK189)=0,"",SUM(BK187,BK189))</f>
        <v/>
      </c>
      <c r="BL191" s="1150"/>
      <c r="BM191" s="352" t="s">
        <v>695</v>
      </c>
      <c r="BN191" s="1149" t="str">
        <f>IF(SUM(BN187,BN189)=0,"",SUM(BN187,BN189))</f>
        <v/>
      </c>
      <c r="BO191" s="1150"/>
      <c r="BP191" s="352" t="s">
        <v>695</v>
      </c>
      <c r="BQ191" s="1149" t="str">
        <f>IF(SUM(BQ187,BQ189)=0,"",SUM(BQ187,BQ189))</f>
        <v/>
      </c>
      <c r="BR191" s="1150"/>
      <c r="BS191" s="352" t="s">
        <v>695</v>
      </c>
      <c r="BT191" s="1149" t="str">
        <f>IF(SUM(BT187,BT189)=0,"",SUM(BT187,BT189))</f>
        <v/>
      </c>
      <c r="BU191" s="1150"/>
      <c r="BV191" s="352" t="s">
        <v>695</v>
      </c>
      <c r="BW191" s="1149" t="str">
        <f>IF(SUM(BW187,BW189)=0,"",SUM(BW187,BW189))</f>
        <v/>
      </c>
      <c r="BX191" s="1150"/>
      <c r="BY191" s="352" t="s">
        <v>695</v>
      </c>
      <c r="BZ191" s="15"/>
    </row>
    <row r="192" spans="1:78" ht="16.95"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336"/>
      <c r="AO192" s="337" t="s">
        <v>876</v>
      </c>
      <c r="AP192" s="338"/>
      <c r="AQ192" s="1125" t="str">
        <f>IF(SUM(AQ188,AQ190)=0,"",SUM(AQ188,AQ190))</f>
        <v/>
      </c>
      <c r="AR192" s="1126"/>
      <c r="AS192" s="1153"/>
      <c r="AT192" s="1125"/>
      <c r="AU192" s="339" t="s">
        <v>697</v>
      </c>
      <c r="AV192" s="340"/>
      <c r="AW192" s="1127"/>
      <c r="AX192" s="1128"/>
      <c r="AY192" s="1128"/>
      <c r="AZ192" s="1129"/>
      <c r="BA192" s="1127"/>
      <c r="BB192" s="1128"/>
      <c r="BC192" s="1128"/>
      <c r="BD192" s="1129"/>
      <c r="BE192" s="1127"/>
      <c r="BF192" s="1128"/>
      <c r="BG192" s="1129"/>
      <c r="BH192" s="1130" t="str">
        <f>IF(ISERROR(BH191/AW191*100),"",BH191/AW191*100)</f>
        <v/>
      </c>
      <c r="BI192" s="1131"/>
      <c r="BJ192" s="341" t="s">
        <v>864</v>
      </c>
      <c r="BK192" s="1130" t="str">
        <f>IF(ISERROR(BK191/BA191*100),"",BK191/BA191*100)</f>
        <v/>
      </c>
      <c r="BL192" s="1131"/>
      <c r="BM192" s="341" t="s">
        <v>865</v>
      </c>
      <c r="BN192" s="1130" t="str">
        <f>IF(ISERROR(BN191/BE191*100),"",BN191/BE191*100)</f>
        <v/>
      </c>
      <c r="BO192" s="1131"/>
      <c r="BP192" s="341" t="s">
        <v>865</v>
      </c>
      <c r="BQ192" s="1130" t="str">
        <f>IF(ISERROR(BQ191/AW191*100),"",BQ191/AW191*100)</f>
        <v/>
      </c>
      <c r="BR192" s="1131"/>
      <c r="BS192" s="341" t="s">
        <v>865</v>
      </c>
      <c r="BT192" s="1130" t="str">
        <f>IF(ISERROR(BT191/BA191*100),"",BT191/BA191*100)</f>
        <v/>
      </c>
      <c r="BU192" s="1131"/>
      <c r="BV192" s="341" t="s">
        <v>865</v>
      </c>
      <c r="BW192" s="1130" t="str">
        <f>IF(ISERROR(BW191/BE191*100),"",BW191/BE191*100)</f>
        <v/>
      </c>
      <c r="BX192" s="1131"/>
      <c r="BY192" s="341" t="s">
        <v>865</v>
      </c>
      <c r="BZ192" s="15"/>
    </row>
    <row r="193" spans="1:78"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row>
  </sheetData>
  <sheetProtection sheet="1" objects="1" scenarios="1"/>
  <mergeCells count="2746">
    <mergeCell ref="BW192:BX192"/>
    <mergeCell ref="BW191:BX191"/>
    <mergeCell ref="AQ192:AR192"/>
    <mergeCell ref="AW192:AZ192"/>
    <mergeCell ref="BA192:BD192"/>
    <mergeCell ref="BE192:BG192"/>
    <mergeCell ref="BH192:BI192"/>
    <mergeCell ref="BK192:BL192"/>
    <mergeCell ref="BN192:BO192"/>
    <mergeCell ref="BQ192:BR192"/>
    <mergeCell ref="BT192:BU192"/>
    <mergeCell ref="BW190:BX190"/>
    <mergeCell ref="AS191:AT192"/>
    <mergeCell ref="AW191:AY191"/>
    <mergeCell ref="BA191:BC191"/>
    <mergeCell ref="BE191:BF191"/>
    <mergeCell ref="BH191:BI191"/>
    <mergeCell ref="BK191:BL191"/>
    <mergeCell ref="BN191:BO191"/>
    <mergeCell ref="BQ191:BR191"/>
    <mergeCell ref="BT191:BU191"/>
    <mergeCell ref="BW189:BX189"/>
    <mergeCell ref="AQ190:AR190"/>
    <mergeCell ref="AW190:AZ190"/>
    <mergeCell ref="BA190:BD190"/>
    <mergeCell ref="BE190:BG190"/>
    <mergeCell ref="BH190:BI190"/>
    <mergeCell ref="BK190:BL190"/>
    <mergeCell ref="BN190:BO190"/>
    <mergeCell ref="BQ190:BR190"/>
    <mergeCell ref="BT190:BU190"/>
    <mergeCell ref="BW188:BX188"/>
    <mergeCell ref="AS189:AT190"/>
    <mergeCell ref="AW189:AY189"/>
    <mergeCell ref="BA189:BC189"/>
    <mergeCell ref="BE189:BF189"/>
    <mergeCell ref="BH189:BI189"/>
    <mergeCell ref="BK189:BL189"/>
    <mergeCell ref="BN189:BO189"/>
    <mergeCell ref="BQ189:BR189"/>
    <mergeCell ref="BT189:BU189"/>
    <mergeCell ref="BW187:BX187"/>
    <mergeCell ref="AQ188:AR188"/>
    <mergeCell ref="AW188:AZ188"/>
    <mergeCell ref="BA188:BD188"/>
    <mergeCell ref="BE188:BG188"/>
    <mergeCell ref="BH188:BI188"/>
    <mergeCell ref="BK188:BL188"/>
    <mergeCell ref="BN188:BO188"/>
    <mergeCell ref="BQ188:BR188"/>
    <mergeCell ref="BT188:BU188"/>
    <mergeCell ref="BW186:BY186"/>
    <mergeCell ref="AS187:AT188"/>
    <mergeCell ref="AW187:AY187"/>
    <mergeCell ref="BA187:BC187"/>
    <mergeCell ref="BE187:BF187"/>
    <mergeCell ref="BH187:BI187"/>
    <mergeCell ref="BK187:BL187"/>
    <mergeCell ref="BN187:BO187"/>
    <mergeCell ref="BQ187:BR187"/>
    <mergeCell ref="BT187:BU187"/>
    <mergeCell ref="AW186:AZ186"/>
    <mergeCell ref="BA186:BD186"/>
    <mergeCell ref="BE186:BG186"/>
    <mergeCell ref="BH186:BJ186"/>
    <mergeCell ref="BK186:BM186"/>
    <mergeCell ref="BN186:BP186"/>
    <mergeCell ref="BQ186:BS186"/>
    <mergeCell ref="BT186:BV186"/>
    <mergeCell ref="BT181:BU181"/>
    <mergeCell ref="BW181:BX181"/>
    <mergeCell ref="F182:G182"/>
    <mergeCell ref="H182:I182"/>
    <mergeCell ref="J182:L182"/>
    <mergeCell ref="N182:P182"/>
    <mergeCell ref="AD185:AE185"/>
    <mergeCell ref="AG185:AH185"/>
    <mergeCell ref="AJ185:AK185"/>
    <mergeCell ref="AN185:AR186"/>
    <mergeCell ref="AS185:AV186"/>
    <mergeCell ref="AW185:BG185"/>
    <mergeCell ref="AA184:AB184"/>
    <mergeCell ref="AD184:AE184"/>
    <mergeCell ref="AG184:AH184"/>
    <mergeCell ref="AJ184:AK184"/>
    <mergeCell ref="J185:M185"/>
    <mergeCell ref="N185:Q185"/>
    <mergeCell ref="R185:T185"/>
    <mergeCell ref="U185:V185"/>
    <mergeCell ref="X185:Y185"/>
    <mergeCell ref="AA185:AB185"/>
    <mergeCell ref="AA183:AB183"/>
    <mergeCell ref="AD183:AE183"/>
    <mergeCell ref="AG183:AH183"/>
    <mergeCell ref="AJ183:AK183"/>
    <mergeCell ref="AA179:AB179"/>
    <mergeCell ref="AA181:AB181"/>
    <mergeCell ref="AD181:AE181"/>
    <mergeCell ref="AG181:AH181"/>
    <mergeCell ref="AJ181:AK181"/>
    <mergeCell ref="AS181:AT182"/>
    <mergeCell ref="AA182:AB182"/>
    <mergeCell ref="AD182:AE182"/>
    <mergeCell ref="AG182:AH182"/>
    <mergeCell ref="AJ182:AK182"/>
    <mergeCell ref="F184:G185"/>
    <mergeCell ref="J184:L184"/>
    <mergeCell ref="N184:P184"/>
    <mergeCell ref="R184:S184"/>
    <mergeCell ref="U184:V184"/>
    <mergeCell ref="X184:Y184"/>
    <mergeCell ref="BQ182:BR182"/>
    <mergeCell ref="BH185:BP185"/>
    <mergeCell ref="BQ185:BY185"/>
    <mergeCell ref="BK180:BL180"/>
    <mergeCell ref="BT182:BU182"/>
    <mergeCell ref="BW182:BX182"/>
    <mergeCell ref="F183:G183"/>
    <mergeCell ref="H183:I183"/>
    <mergeCell ref="J183:L183"/>
    <mergeCell ref="N183:P183"/>
    <mergeCell ref="R183:S183"/>
    <mergeCell ref="U183:V183"/>
    <mergeCell ref="X183:Y183"/>
    <mergeCell ref="AW182:AZ182"/>
    <mergeCell ref="BA182:BD182"/>
    <mergeCell ref="BE182:BG182"/>
    <mergeCell ref="BT178:BU178"/>
    <mergeCell ref="BW178:BX178"/>
    <mergeCell ref="AN178:AR182"/>
    <mergeCell ref="AS178:AT178"/>
    <mergeCell ref="AU178:AV178"/>
    <mergeCell ref="AW178:AY178"/>
    <mergeCell ref="BA178:BC178"/>
    <mergeCell ref="BE178:BF178"/>
    <mergeCell ref="AU180:AV180"/>
    <mergeCell ref="AW180:AY180"/>
    <mergeCell ref="BA180:BC180"/>
    <mergeCell ref="BE180:BF180"/>
    <mergeCell ref="BN180:BO180"/>
    <mergeCell ref="BQ180:BR180"/>
    <mergeCell ref="BT180:BU180"/>
    <mergeCell ref="BW180:BX180"/>
    <mergeCell ref="AS180:AT180"/>
    <mergeCell ref="BH179:BI179"/>
    <mergeCell ref="BK179:BL179"/>
    <mergeCell ref="BN179:BO179"/>
    <mergeCell ref="BQ179:BR179"/>
    <mergeCell ref="BT179:BU179"/>
    <mergeCell ref="AW181:AY181"/>
    <mergeCell ref="BA181:BC181"/>
    <mergeCell ref="BE181:BF181"/>
    <mergeCell ref="BH181:BI181"/>
    <mergeCell ref="BK181:BL181"/>
    <mergeCell ref="BN181:BO181"/>
    <mergeCell ref="BH182:BI182"/>
    <mergeCell ref="BK182:BL182"/>
    <mergeCell ref="BN182:BO182"/>
    <mergeCell ref="BQ181:BR181"/>
    <mergeCell ref="A178:E185"/>
    <mergeCell ref="F178:G178"/>
    <mergeCell ref="H178:I178"/>
    <mergeCell ref="J178:L178"/>
    <mergeCell ref="N178:P178"/>
    <mergeCell ref="R178:S178"/>
    <mergeCell ref="F179:G179"/>
    <mergeCell ref="H179:I179"/>
    <mergeCell ref="J179:L179"/>
    <mergeCell ref="N179:P179"/>
    <mergeCell ref="F181:G181"/>
    <mergeCell ref="H181:I181"/>
    <mergeCell ref="J181:L181"/>
    <mergeCell ref="N181:P181"/>
    <mergeCell ref="R181:S181"/>
    <mergeCell ref="U181:V181"/>
    <mergeCell ref="X181:Y181"/>
    <mergeCell ref="R182:S182"/>
    <mergeCell ref="U182:V182"/>
    <mergeCell ref="X182:Y182"/>
    <mergeCell ref="R179:S179"/>
    <mergeCell ref="U179:V179"/>
    <mergeCell ref="X179:Y179"/>
    <mergeCell ref="AD179:AE179"/>
    <mergeCell ref="AG179:AH179"/>
    <mergeCell ref="BH178:BI178"/>
    <mergeCell ref="X180:Y180"/>
    <mergeCell ref="AA180:AB180"/>
    <mergeCell ref="AD180:AE180"/>
    <mergeCell ref="AG180:AH180"/>
    <mergeCell ref="AJ180:AK180"/>
    <mergeCell ref="F180:G180"/>
    <mergeCell ref="H180:I180"/>
    <mergeCell ref="J180:L180"/>
    <mergeCell ref="N180:P180"/>
    <mergeCell ref="R180:S180"/>
    <mergeCell ref="U180:V180"/>
    <mergeCell ref="AJ179:AK179"/>
    <mergeCell ref="BN177:BP177"/>
    <mergeCell ref="BW179:BX179"/>
    <mergeCell ref="AS179:AT179"/>
    <mergeCell ref="AU179:AV179"/>
    <mergeCell ref="AW179:AY179"/>
    <mergeCell ref="BA179:BC179"/>
    <mergeCell ref="BE179:BF179"/>
    <mergeCell ref="BH180:BI180"/>
    <mergeCell ref="U178:V178"/>
    <mergeCell ref="X178:Y178"/>
    <mergeCell ref="AA178:AB178"/>
    <mergeCell ref="AD178:AE178"/>
    <mergeCell ref="AG178:AH178"/>
    <mergeCell ref="AJ178:AK178"/>
    <mergeCell ref="BK178:BL178"/>
    <mergeCell ref="BN178:BO178"/>
    <mergeCell ref="BQ178:BR178"/>
    <mergeCell ref="BQ177:BS177"/>
    <mergeCell ref="BT177:BV177"/>
    <mergeCell ref="BW177:BY177"/>
    <mergeCell ref="AD177:AF177"/>
    <mergeCell ref="AG177:AI177"/>
    <mergeCell ref="AJ177:AL177"/>
    <mergeCell ref="AW177:AZ177"/>
    <mergeCell ref="BA177:BD177"/>
    <mergeCell ref="BE177:BG177"/>
    <mergeCell ref="AN176:AR177"/>
    <mergeCell ref="AS176:AV177"/>
    <mergeCell ref="AW176:BG176"/>
    <mergeCell ref="BH176:BP176"/>
    <mergeCell ref="BQ176:BY176"/>
    <mergeCell ref="J177:M177"/>
    <mergeCell ref="N177:Q177"/>
    <mergeCell ref="R177:T177"/>
    <mergeCell ref="U177:W177"/>
    <mergeCell ref="X177:Z177"/>
    <mergeCell ref="BH177:BJ177"/>
    <mergeCell ref="A176:E177"/>
    <mergeCell ref="F176:I177"/>
    <mergeCell ref="J176:T176"/>
    <mergeCell ref="U176:AC176"/>
    <mergeCell ref="AD176:AL176"/>
    <mergeCell ref="AA177:AC177"/>
    <mergeCell ref="X169:Y169"/>
    <mergeCell ref="AA169:AB169"/>
    <mergeCell ref="AD169:AE169"/>
    <mergeCell ref="AG169:AH169"/>
    <mergeCell ref="AJ169:AK169"/>
    <mergeCell ref="J170:M170"/>
    <mergeCell ref="N170:Q170"/>
    <mergeCell ref="R170:T170"/>
    <mergeCell ref="U170:V170"/>
    <mergeCell ref="X170:Y170"/>
    <mergeCell ref="BK177:BM177"/>
    <mergeCell ref="X168:Y168"/>
    <mergeCell ref="AA168:AB168"/>
    <mergeCell ref="AD168:AE168"/>
    <mergeCell ref="AG168:AH168"/>
    <mergeCell ref="AJ168:AK168"/>
    <mergeCell ref="F169:G170"/>
    <mergeCell ref="J169:L169"/>
    <mergeCell ref="N169:P169"/>
    <mergeCell ref="R169:S169"/>
    <mergeCell ref="U169:V169"/>
    <mergeCell ref="F168:G168"/>
    <mergeCell ref="H168:I168"/>
    <mergeCell ref="J168:L168"/>
    <mergeCell ref="N168:P168"/>
    <mergeCell ref="R168:S168"/>
    <mergeCell ref="U168:V168"/>
    <mergeCell ref="U167:V167"/>
    <mergeCell ref="X167:Y167"/>
    <mergeCell ref="AA167:AB167"/>
    <mergeCell ref="AD167:AE167"/>
    <mergeCell ref="AG167:AH167"/>
    <mergeCell ref="AJ167:AK167"/>
    <mergeCell ref="AA170:AB170"/>
    <mergeCell ref="AD170:AE170"/>
    <mergeCell ref="AG170:AH170"/>
    <mergeCell ref="AJ170:AK170"/>
    <mergeCell ref="F167:G167"/>
    <mergeCell ref="H167:I167"/>
    <mergeCell ref="J167:L167"/>
    <mergeCell ref="N167:P167"/>
    <mergeCell ref="R167:S167"/>
    <mergeCell ref="F166:G166"/>
    <mergeCell ref="H166:I166"/>
    <mergeCell ref="J166:L166"/>
    <mergeCell ref="N166:P166"/>
    <mergeCell ref="R166:S166"/>
    <mergeCell ref="U166:V166"/>
    <mergeCell ref="U165:V165"/>
    <mergeCell ref="X165:Y165"/>
    <mergeCell ref="AA165:AB165"/>
    <mergeCell ref="AD165:AE165"/>
    <mergeCell ref="AG165:AH165"/>
    <mergeCell ref="AJ165:AK165"/>
    <mergeCell ref="H165:I165"/>
    <mergeCell ref="J165:L165"/>
    <mergeCell ref="N165:P165"/>
    <mergeCell ref="R165:S165"/>
    <mergeCell ref="AA163:AB163"/>
    <mergeCell ref="AD163:AE163"/>
    <mergeCell ref="AG163:AH163"/>
    <mergeCell ref="AJ163:AK163"/>
    <mergeCell ref="F164:G164"/>
    <mergeCell ref="H164:I164"/>
    <mergeCell ref="J164:L164"/>
    <mergeCell ref="N164:P164"/>
    <mergeCell ref="R164:S164"/>
    <mergeCell ref="U164:V164"/>
    <mergeCell ref="X166:Y166"/>
    <mergeCell ref="AA166:AB166"/>
    <mergeCell ref="AD166:AE166"/>
    <mergeCell ref="AG166:AH166"/>
    <mergeCell ref="AJ166:AK166"/>
    <mergeCell ref="AG162:AI162"/>
    <mergeCell ref="AJ162:AL162"/>
    <mergeCell ref="A163:E170"/>
    <mergeCell ref="F163:G163"/>
    <mergeCell ref="H163:I163"/>
    <mergeCell ref="J163:L163"/>
    <mergeCell ref="N163:P163"/>
    <mergeCell ref="R163:S163"/>
    <mergeCell ref="U163:V163"/>
    <mergeCell ref="X163:Y163"/>
    <mergeCell ref="N162:Q162"/>
    <mergeCell ref="R162:T162"/>
    <mergeCell ref="U162:W162"/>
    <mergeCell ref="X162:Z162"/>
    <mergeCell ref="AA162:AC162"/>
    <mergeCell ref="AD162:AF162"/>
    <mergeCell ref="AA159:AB159"/>
    <mergeCell ref="AD159:AE159"/>
    <mergeCell ref="AG159:AH159"/>
    <mergeCell ref="AJ159:AK159"/>
    <mergeCell ref="A161:E162"/>
    <mergeCell ref="F161:I162"/>
    <mergeCell ref="J161:T161"/>
    <mergeCell ref="U161:AC161"/>
    <mergeCell ref="AD161:AL161"/>
    <mergeCell ref="J162:M162"/>
    <mergeCell ref="X164:Y164"/>
    <mergeCell ref="AA164:AB164"/>
    <mergeCell ref="AD164:AE164"/>
    <mergeCell ref="AG164:AH164"/>
    <mergeCell ref="AJ164:AK164"/>
    <mergeCell ref="F165:G165"/>
    <mergeCell ref="X158:Y158"/>
    <mergeCell ref="AA158:AB158"/>
    <mergeCell ref="AD158:AE158"/>
    <mergeCell ref="AG158:AH158"/>
    <mergeCell ref="AJ158:AK158"/>
    <mergeCell ref="J159:M159"/>
    <mergeCell ref="N159:Q159"/>
    <mergeCell ref="R159:T159"/>
    <mergeCell ref="U159:V159"/>
    <mergeCell ref="X159:Y159"/>
    <mergeCell ref="X157:Y157"/>
    <mergeCell ref="AA157:AB157"/>
    <mergeCell ref="AD157:AE157"/>
    <mergeCell ref="AG157:AH157"/>
    <mergeCell ref="AJ157:AK157"/>
    <mergeCell ref="F158:G159"/>
    <mergeCell ref="J158:L158"/>
    <mergeCell ref="N158:P158"/>
    <mergeCell ref="R158:S158"/>
    <mergeCell ref="U158:V158"/>
    <mergeCell ref="F157:G157"/>
    <mergeCell ref="H157:I157"/>
    <mergeCell ref="J157:L157"/>
    <mergeCell ref="N157:P157"/>
    <mergeCell ref="R157:S157"/>
    <mergeCell ref="U157:V157"/>
    <mergeCell ref="U156:V156"/>
    <mergeCell ref="X156:Y156"/>
    <mergeCell ref="AA156:AB156"/>
    <mergeCell ref="AD156:AE156"/>
    <mergeCell ref="AG156:AH156"/>
    <mergeCell ref="AJ156:AK156"/>
    <mergeCell ref="X155:Y155"/>
    <mergeCell ref="AA155:AB155"/>
    <mergeCell ref="AD155:AE155"/>
    <mergeCell ref="AG155:AH155"/>
    <mergeCell ref="AJ155:AK155"/>
    <mergeCell ref="F156:G156"/>
    <mergeCell ref="H156:I156"/>
    <mergeCell ref="J156:L156"/>
    <mergeCell ref="N156:P156"/>
    <mergeCell ref="R156:S156"/>
    <mergeCell ref="F155:G155"/>
    <mergeCell ref="H155:I155"/>
    <mergeCell ref="J155:L155"/>
    <mergeCell ref="N155:P155"/>
    <mergeCell ref="R155:S155"/>
    <mergeCell ref="U155:V155"/>
    <mergeCell ref="X153:Y153"/>
    <mergeCell ref="AA153:AB153"/>
    <mergeCell ref="AD153:AE153"/>
    <mergeCell ref="AG153:AH153"/>
    <mergeCell ref="AJ153:AK153"/>
    <mergeCell ref="F154:G154"/>
    <mergeCell ref="H154:I154"/>
    <mergeCell ref="J154:L154"/>
    <mergeCell ref="N154:P154"/>
    <mergeCell ref="R154:S154"/>
    <mergeCell ref="AA152:AB152"/>
    <mergeCell ref="AD152:AE152"/>
    <mergeCell ref="AG152:AH152"/>
    <mergeCell ref="AJ152:AK152"/>
    <mergeCell ref="F153:G153"/>
    <mergeCell ref="H153:I153"/>
    <mergeCell ref="J153:L153"/>
    <mergeCell ref="N153:P153"/>
    <mergeCell ref="R153:S153"/>
    <mergeCell ref="U153:V153"/>
    <mergeCell ref="AG151:AI151"/>
    <mergeCell ref="AJ151:AL151"/>
    <mergeCell ref="A152:E159"/>
    <mergeCell ref="F152:G152"/>
    <mergeCell ref="H152:I152"/>
    <mergeCell ref="J152:L152"/>
    <mergeCell ref="N152:P152"/>
    <mergeCell ref="R152:S152"/>
    <mergeCell ref="U152:V152"/>
    <mergeCell ref="X152:Y152"/>
    <mergeCell ref="N151:Q151"/>
    <mergeCell ref="R151:T151"/>
    <mergeCell ref="U151:W151"/>
    <mergeCell ref="X151:Z151"/>
    <mergeCell ref="AA151:AC151"/>
    <mergeCell ref="AD151:AF151"/>
    <mergeCell ref="AA148:AB148"/>
    <mergeCell ref="AD148:AE148"/>
    <mergeCell ref="AG148:AH148"/>
    <mergeCell ref="AJ148:AK148"/>
    <mergeCell ref="A150:E151"/>
    <mergeCell ref="F150:I151"/>
    <mergeCell ref="J150:T150"/>
    <mergeCell ref="U150:AC150"/>
    <mergeCell ref="AD150:AL150"/>
    <mergeCell ref="J151:M151"/>
    <mergeCell ref="U154:V154"/>
    <mergeCell ref="X154:Y154"/>
    <mergeCell ref="AA154:AB154"/>
    <mergeCell ref="AD154:AE154"/>
    <mergeCell ref="AG154:AH154"/>
    <mergeCell ref="AJ154:AK154"/>
    <mergeCell ref="X147:Y147"/>
    <mergeCell ref="AA147:AB147"/>
    <mergeCell ref="AD147:AE147"/>
    <mergeCell ref="AG147:AH147"/>
    <mergeCell ref="AJ147:AK147"/>
    <mergeCell ref="J148:M148"/>
    <mergeCell ref="N148:Q148"/>
    <mergeCell ref="R148:T148"/>
    <mergeCell ref="U148:V148"/>
    <mergeCell ref="X148:Y148"/>
    <mergeCell ref="X146:Y146"/>
    <mergeCell ref="AA146:AB146"/>
    <mergeCell ref="AD146:AE146"/>
    <mergeCell ref="AG146:AH146"/>
    <mergeCell ref="AJ146:AK146"/>
    <mergeCell ref="F147:G148"/>
    <mergeCell ref="J147:L147"/>
    <mergeCell ref="N147:P147"/>
    <mergeCell ref="R147:S147"/>
    <mergeCell ref="U147:V147"/>
    <mergeCell ref="F146:G146"/>
    <mergeCell ref="H146:I146"/>
    <mergeCell ref="J146:L146"/>
    <mergeCell ref="N146:P146"/>
    <mergeCell ref="R146:S146"/>
    <mergeCell ref="U146:V146"/>
    <mergeCell ref="U145:V145"/>
    <mergeCell ref="X145:Y145"/>
    <mergeCell ref="AA145:AB145"/>
    <mergeCell ref="AD145:AE145"/>
    <mergeCell ref="AG145:AH145"/>
    <mergeCell ref="AJ145:AK145"/>
    <mergeCell ref="X144:Y144"/>
    <mergeCell ref="AA144:AB144"/>
    <mergeCell ref="AD144:AE144"/>
    <mergeCell ref="AG144:AH144"/>
    <mergeCell ref="AJ144:AK144"/>
    <mergeCell ref="F145:G145"/>
    <mergeCell ref="H145:I145"/>
    <mergeCell ref="J145:L145"/>
    <mergeCell ref="N145:P145"/>
    <mergeCell ref="R145:S145"/>
    <mergeCell ref="F144:G144"/>
    <mergeCell ref="H144:I144"/>
    <mergeCell ref="J144:L144"/>
    <mergeCell ref="N144:P144"/>
    <mergeCell ref="R144:S144"/>
    <mergeCell ref="U144:V144"/>
    <mergeCell ref="AG142:AH142"/>
    <mergeCell ref="AJ142:AK142"/>
    <mergeCell ref="F143:G143"/>
    <mergeCell ref="H143:I143"/>
    <mergeCell ref="J143:L143"/>
    <mergeCell ref="N143:P143"/>
    <mergeCell ref="R143:S143"/>
    <mergeCell ref="AA141:AB141"/>
    <mergeCell ref="AD141:AE141"/>
    <mergeCell ref="AG141:AH141"/>
    <mergeCell ref="AJ141:AK141"/>
    <mergeCell ref="F142:G142"/>
    <mergeCell ref="H142:I142"/>
    <mergeCell ref="J142:L142"/>
    <mergeCell ref="N142:P142"/>
    <mergeCell ref="R142:S142"/>
    <mergeCell ref="U142:V142"/>
    <mergeCell ref="A141:E148"/>
    <mergeCell ref="F141:G141"/>
    <mergeCell ref="H141:I141"/>
    <mergeCell ref="J141:L141"/>
    <mergeCell ref="N141:P141"/>
    <mergeCell ref="R141:S141"/>
    <mergeCell ref="U141:V141"/>
    <mergeCell ref="X141:Y141"/>
    <mergeCell ref="N140:Q140"/>
    <mergeCell ref="R140:T140"/>
    <mergeCell ref="U140:W140"/>
    <mergeCell ref="X140:Z140"/>
    <mergeCell ref="AA140:AC140"/>
    <mergeCell ref="AD140:AF140"/>
    <mergeCell ref="AA137:AB137"/>
    <mergeCell ref="AD137:AE137"/>
    <mergeCell ref="AG137:AH137"/>
    <mergeCell ref="A139:E140"/>
    <mergeCell ref="F139:I140"/>
    <mergeCell ref="J139:T139"/>
    <mergeCell ref="U139:AC139"/>
    <mergeCell ref="AD139:AL139"/>
    <mergeCell ref="J140:M140"/>
    <mergeCell ref="U143:V143"/>
    <mergeCell ref="X143:Y143"/>
    <mergeCell ref="AA143:AB143"/>
    <mergeCell ref="AD143:AE143"/>
    <mergeCell ref="AG143:AH143"/>
    <mergeCell ref="AJ143:AK143"/>
    <mergeCell ref="X142:Y142"/>
    <mergeCell ref="AA142:AB142"/>
    <mergeCell ref="AD142:AE142"/>
    <mergeCell ref="J137:M137"/>
    <mergeCell ref="N137:Q137"/>
    <mergeCell ref="R137:T137"/>
    <mergeCell ref="U137:V137"/>
    <mergeCell ref="X137:Y137"/>
    <mergeCell ref="X135:Y135"/>
    <mergeCell ref="AA135:AB135"/>
    <mergeCell ref="AD135:AE135"/>
    <mergeCell ref="AG135:AH135"/>
    <mergeCell ref="AJ135:AK135"/>
    <mergeCell ref="F136:G137"/>
    <mergeCell ref="J136:L136"/>
    <mergeCell ref="N136:P136"/>
    <mergeCell ref="R136:S136"/>
    <mergeCell ref="U136:V136"/>
    <mergeCell ref="AG140:AI140"/>
    <mergeCell ref="AJ140:AL140"/>
    <mergeCell ref="AJ137:AK137"/>
    <mergeCell ref="F135:G135"/>
    <mergeCell ref="H135:I135"/>
    <mergeCell ref="J135:L135"/>
    <mergeCell ref="N135:P135"/>
    <mergeCell ref="R135:S135"/>
    <mergeCell ref="U135:V135"/>
    <mergeCell ref="J134:L134"/>
    <mergeCell ref="N134:P134"/>
    <mergeCell ref="R134:S134"/>
    <mergeCell ref="U134:V134"/>
    <mergeCell ref="X134:Y134"/>
    <mergeCell ref="X136:Y136"/>
    <mergeCell ref="AA136:AB136"/>
    <mergeCell ref="AD136:AE136"/>
    <mergeCell ref="AG136:AH136"/>
    <mergeCell ref="AJ136:AK136"/>
    <mergeCell ref="AJ131:AK131"/>
    <mergeCell ref="F132:G132"/>
    <mergeCell ref="H132:I132"/>
    <mergeCell ref="J132:L132"/>
    <mergeCell ref="N132:P132"/>
    <mergeCell ref="R132:S132"/>
    <mergeCell ref="U132:V132"/>
    <mergeCell ref="X132:Y132"/>
    <mergeCell ref="AA132:AB132"/>
    <mergeCell ref="AD132:AE132"/>
    <mergeCell ref="R131:S131"/>
    <mergeCell ref="U131:V131"/>
    <mergeCell ref="X131:Y131"/>
    <mergeCell ref="AA131:AB131"/>
    <mergeCell ref="AD131:AE131"/>
    <mergeCell ref="AG131:AH131"/>
    <mergeCell ref="AA134:AB134"/>
    <mergeCell ref="A128:E129"/>
    <mergeCell ref="F128:I129"/>
    <mergeCell ref="J128:T128"/>
    <mergeCell ref="U128:AC128"/>
    <mergeCell ref="AD128:AL128"/>
    <mergeCell ref="J129:M129"/>
    <mergeCell ref="N129:Q129"/>
    <mergeCell ref="R129:T129"/>
    <mergeCell ref="AD134:AE134"/>
    <mergeCell ref="AG134:AH134"/>
    <mergeCell ref="AJ134:AK134"/>
    <mergeCell ref="U130:V130"/>
    <mergeCell ref="X130:Y130"/>
    <mergeCell ref="AA130:AB130"/>
    <mergeCell ref="AD130:AE130"/>
    <mergeCell ref="AG130:AH130"/>
    <mergeCell ref="AJ130:AK130"/>
    <mergeCell ref="A130:E137"/>
    <mergeCell ref="F130:G130"/>
    <mergeCell ref="H130:I130"/>
    <mergeCell ref="J130:L130"/>
    <mergeCell ref="N130:P130"/>
    <mergeCell ref="R130:S130"/>
    <mergeCell ref="F131:G131"/>
    <mergeCell ref="H131:I131"/>
    <mergeCell ref="J131:L131"/>
    <mergeCell ref="N131:P131"/>
    <mergeCell ref="AD133:AE133"/>
    <mergeCell ref="AG133:AH133"/>
    <mergeCell ref="AJ133:AK133"/>
    <mergeCell ref="F134:G134"/>
    <mergeCell ref="H134:I134"/>
    <mergeCell ref="F125:G126"/>
    <mergeCell ref="J125:L125"/>
    <mergeCell ref="N125:P125"/>
    <mergeCell ref="R125:S125"/>
    <mergeCell ref="U125:V125"/>
    <mergeCell ref="X125:Y125"/>
    <mergeCell ref="AA125:AB125"/>
    <mergeCell ref="U129:W129"/>
    <mergeCell ref="X129:Z129"/>
    <mergeCell ref="AA129:AC129"/>
    <mergeCell ref="AD129:AF129"/>
    <mergeCell ref="AG129:AI129"/>
    <mergeCell ref="AJ129:AL129"/>
    <mergeCell ref="AG132:AH132"/>
    <mergeCell ref="AJ132:AK132"/>
    <mergeCell ref="F133:G133"/>
    <mergeCell ref="H133:I133"/>
    <mergeCell ref="J133:L133"/>
    <mergeCell ref="N133:P133"/>
    <mergeCell ref="R133:S133"/>
    <mergeCell ref="U133:V133"/>
    <mergeCell ref="X133:Y133"/>
    <mergeCell ref="AA133:AB133"/>
    <mergeCell ref="AD124:AE124"/>
    <mergeCell ref="AG124:AH124"/>
    <mergeCell ref="AJ124:AK124"/>
    <mergeCell ref="AS124:AT125"/>
    <mergeCell ref="AD125:AE125"/>
    <mergeCell ref="AG125:AH125"/>
    <mergeCell ref="AJ125:AK125"/>
    <mergeCell ref="AG126:AH126"/>
    <mergeCell ref="AJ126:AK126"/>
    <mergeCell ref="BQ125:BR125"/>
    <mergeCell ref="BT125:BU125"/>
    <mergeCell ref="BW125:BX125"/>
    <mergeCell ref="J126:M126"/>
    <mergeCell ref="N126:Q126"/>
    <mergeCell ref="R126:T126"/>
    <mergeCell ref="U126:V126"/>
    <mergeCell ref="X126:Y126"/>
    <mergeCell ref="AA126:AB126"/>
    <mergeCell ref="AD126:AE126"/>
    <mergeCell ref="AW125:AZ125"/>
    <mergeCell ref="BA125:BD125"/>
    <mergeCell ref="BE125:BG125"/>
    <mergeCell ref="BH125:BI125"/>
    <mergeCell ref="BK125:BL125"/>
    <mergeCell ref="BN125:BO125"/>
    <mergeCell ref="BQ123:BR123"/>
    <mergeCell ref="BT123:BU123"/>
    <mergeCell ref="BW123:BX123"/>
    <mergeCell ref="F124:G124"/>
    <mergeCell ref="H124:I124"/>
    <mergeCell ref="J124:L124"/>
    <mergeCell ref="N124:P124"/>
    <mergeCell ref="R124:S124"/>
    <mergeCell ref="U124:V124"/>
    <mergeCell ref="AU123:AV123"/>
    <mergeCell ref="AW123:AY123"/>
    <mergeCell ref="BA123:BC123"/>
    <mergeCell ref="BE123:BF123"/>
    <mergeCell ref="BH123:BI123"/>
    <mergeCell ref="BK123:BL123"/>
    <mergeCell ref="X123:Y123"/>
    <mergeCell ref="AA123:AB123"/>
    <mergeCell ref="AD123:AE123"/>
    <mergeCell ref="AG123:AH123"/>
    <mergeCell ref="AJ123:AK123"/>
    <mergeCell ref="AS123:AT123"/>
    <mergeCell ref="BQ124:BR124"/>
    <mergeCell ref="BT124:BU124"/>
    <mergeCell ref="BW124:BX124"/>
    <mergeCell ref="F123:G123"/>
    <mergeCell ref="H123:I123"/>
    <mergeCell ref="J123:L123"/>
    <mergeCell ref="N123:P123"/>
    <mergeCell ref="R123:S123"/>
    <mergeCell ref="U123:V123"/>
    <mergeCell ref="AW124:AY124"/>
    <mergeCell ref="BA124:BC124"/>
    <mergeCell ref="BQ119:BY119"/>
    <mergeCell ref="F120:G120"/>
    <mergeCell ref="H120:I120"/>
    <mergeCell ref="J120:L120"/>
    <mergeCell ref="N120:P120"/>
    <mergeCell ref="R120:S120"/>
    <mergeCell ref="BN121:BO121"/>
    <mergeCell ref="BQ121:BR121"/>
    <mergeCell ref="BT121:BU121"/>
    <mergeCell ref="BW121:BX121"/>
    <mergeCell ref="F122:G122"/>
    <mergeCell ref="H122:I122"/>
    <mergeCell ref="J122:L122"/>
    <mergeCell ref="N122:P122"/>
    <mergeCell ref="R122:S122"/>
    <mergeCell ref="U122:V122"/>
    <mergeCell ref="AU121:AV121"/>
    <mergeCell ref="AW121:AY121"/>
    <mergeCell ref="BA121:BC121"/>
    <mergeCell ref="BE121:BF121"/>
    <mergeCell ref="BQ122:BR122"/>
    <mergeCell ref="BT122:BU122"/>
    <mergeCell ref="BW122:BX122"/>
    <mergeCell ref="H121:I121"/>
    <mergeCell ref="J121:L121"/>
    <mergeCell ref="N121:P121"/>
    <mergeCell ref="R121:S121"/>
    <mergeCell ref="U121:V121"/>
    <mergeCell ref="X121:Y121"/>
    <mergeCell ref="AU122:AV122"/>
    <mergeCell ref="AW122:AY122"/>
    <mergeCell ref="BA122:BC122"/>
    <mergeCell ref="BE122:BF122"/>
    <mergeCell ref="BH122:BI122"/>
    <mergeCell ref="BK122:BL122"/>
    <mergeCell ref="X122:Y122"/>
    <mergeCell ref="AA122:AB122"/>
    <mergeCell ref="AD122:AE122"/>
    <mergeCell ref="AG122:AH122"/>
    <mergeCell ref="AJ122:AK122"/>
    <mergeCell ref="AS122:AT122"/>
    <mergeCell ref="U120:V120"/>
    <mergeCell ref="X120:Y120"/>
    <mergeCell ref="AA120:AB120"/>
    <mergeCell ref="AD120:AE120"/>
    <mergeCell ref="AG120:AH120"/>
    <mergeCell ref="AJ120:AK120"/>
    <mergeCell ref="AN119:AR120"/>
    <mergeCell ref="AS119:AV120"/>
    <mergeCell ref="AW119:BG119"/>
    <mergeCell ref="BH119:BP119"/>
    <mergeCell ref="U119:V119"/>
    <mergeCell ref="X119:Y119"/>
    <mergeCell ref="AA119:AB119"/>
    <mergeCell ref="AD119:AE119"/>
    <mergeCell ref="AG119:AH119"/>
    <mergeCell ref="AJ119:AK119"/>
    <mergeCell ref="BH121:BI121"/>
    <mergeCell ref="BK121:BL121"/>
    <mergeCell ref="AA121:AB121"/>
    <mergeCell ref="AD121:AE121"/>
    <mergeCell ref="AG121:AH121"/>
    <mergeCell ref="AJ121:AK121"/>
    <mergeCell ref="AN121:AR125"/>
    <mergeCell ref="A117:E118"/>
    <mergeCell ref="F117:I118"/>
    <mergeCell ref="J117:T117"/>
    <mergeCell ref="U117:AC117"/>
    <mergeCell ref="AD117:AL117"/>
    <mergeCell ref="AW117:AZ117"/>
    <mergeCell ref="BA117:BD117"/>
    <mergeCell ref="AS121:AT121"/>
    <mergeCell ref="BN122:BO122"/>
    <mergeCell ref="BN123:BO123"/>
    <mergeCell ref="BE124:BF124"/>
    <mergeCell ref="BH124:BI124"/>
    <mergeCell ref="BK124:BL124"/>
    <mergeCell ref="BN124:BO124"/>
    <mergeCell ref="X124:Y124"/>
    <mergeCell ref="AA124:AB124"/>
    <mergeCell ref="A119:E126"/>
    <mergeCell ref="F119:G119"/>
    <mergeCell ref="H119:I119"/>
    <mergeCell ref="J119:L119"/>
    <mergeCell ref="N119:P119"/>
    <mergeCell ref="R119:S119"/>
    <mergeCell ref="J118:M118"/>
    <mergeCell ref="N118:Q118"/>
    <mergeCell ref="R118:T118"/>
    <mergeCell ref="U118:W118"/>
    <mergeCell ref="X118:Z118"/>
    <mergeCell ref="AA118:AC118"/>
    <mergeCell ref="AD118:AF118"/>
    <mergeCell ref="AG118:AI118"/>
    <mergeCell ref="AJ118:AL118"/>
    <mergeCell ref="BE117:BG117"/>
    <mergeCell ref="BN116:BO116"/>
    <mergeCell ref="AW115:AY115"/>
    <mergeCell ref="BA115:BC115"/>
    <mergeCell ref="BE115:BF115"/>
    <mergeCell ref="BH115:BI115"/>
    <mergeCell ref="BK115:BL115"/>
    <mergeCell ref="BN115:BO115"/>
    <mergeCell ref="AA115:AB115"/>
    <mergeCell ref="AD115:AE115"/>
    <mergeCell ref="AG115:AH115"/>
    <mergeCell ref="AJ115:AK115"/>
    <mergeCell ref="AS115:AT115"/>
    <mergeCell ref="AU115:AV115"/>
    <mergeCell ref="BT120:BV120"/>
    <mergeCell ref="BW120:BY120"/>
    <mergeCell ref="F121:G121"/>
    <mergeCell ref="AW120:AZ120"/>
    <mergeCell ref="BA120:BD120"/>
    <mergeCell ref="BE120:BG120"/>
    <mergeCell ref="BH120:BJ120"/>
    <mergeCell ref="BK120:BM120"/>
    <mergeCell ref="BN120:BP120"/>
    <mergeCell ref="BQ116:BR116"/>
    <mergeCell ref="BT116:BU116"/>
    <mergeCell ref="BW116:BX116"/>
    <mergeCell ref="BW117:BX117"/>
    <mergeCell ref="BH117:BI117"/>
    <mergeCell ref="BK117:BL117"/>
    <mergeCell ref="BN117:BO117"/>
    <mergeCell ref="BQ117:BR117"/>
    <mergeCell ref="BT117:BU117"/>
    <mergeCell ref="BQ120:BS120"/>
    <mergeCell ref="BN114:BO114"/>
    <mergeCell ref="BQ114:BR114"/>
    <mergeCell ref="BT114:BU114"/>
    <mergeCell ref="BW114:BX114"/>
    <mergeCell ref="J115:M115"/>
    <mergeCell ref="N115:Q115"/>
    <mergeCell ref="R115:T115"/>
    <mergeCell ref="U115:V115"/>
    <mergeCell ref="X115:Y115"/>
    <mergeCell ref="AS114:AT114"/>
    <mergeCell ref="AU114:AV114"/>
    <mergeCell ref="AW114:AY114"/>
    <mergeCell ref="BA114:BC114"/>
    <mergeCell ref="BE114:BF114"/>
    <mergeCell ref="BH114:BI114"/>
    <mergeCell ref="BN113:BO113"/>
    <mergeCell ref="BQ113:BR113"/>
    <mergeCell ref="BT113:BU113"/>
    <mergeCell ref="BW113:BX113"/>
    <mergeCell ref="BQ115:BR115"/>
    <mergeCell ref="BT115:BU115"/>
    <mergeCell ref="BW115:BX115"/>
    <mergeCell ref="F114:G115"/>
    <mergeCell ref="J114:L114"/>
    <mergeCell ref="N114:P114"/>
    <mergeCell ref="R114:S114"/>
    <mergeCell ref="U114:V114"/>
    <mergeCell ref="X114:Y114"/>
    <mergeCell ref="AU113:AV113"/>
    <mergeCell ref="AW113:AY113"/>
    <mergeCell ref="BA113:BC113"/>
    <mergeCell ref="BE113:BF113"/>
    <mergeCell ref="BH113:BI113"/>
    <mergeCell ref="BK113:BL113"/>
    <mergeCell ref="AA113:AB113"/>
    <mergeCell ref="AD113:AE113"/>
    <mergeCell ref="AG113:AH113"/>
    <mergeCell ref="AJ113:AK113"/>
    <mergeCell ref="AN113:AR117"/>
    <mergeCell ref="AS113:AT113"/>
    <mergeCell ref="AA114:AB114"/>
    <mergeCell ref="AD114:AE114"/>
    <mergeCell ref="AG114:AH114"/>
    <mergeCell ref="AJ114:AK114"/>
    <mergeCell ref="BK114:BL114"/>
    <mergeCell ref="AS116:AT117"/>
    <mergeCell ref="AW116:AY116"/>
    <mergeCell ref="BA116:BC116"/>
    <mergeCell ref="BE116:BF116"/>
    <mergeCell ref="BH116:BI116"/>
    <mergeCell ref="BK116:BL116"/>
    <mergeCell ref="BT112:BV112"/>
    <mergeCell ref="BW112:BY112"/>
    <mergeCell ref="F113:G113"/>
    <mergeCell ref="H113:I113"/>
    <mergeCell ref="J113:L113"/>
    <mergeCell ref="N113:P113"/>
    <mergeCell ref="R113:S113"/>
    <mergeCell ref="U113:V113"/>
    <mergeCell ref="X113:Y113"/>
    <mergeCell ref="AW112:AZ112"/>
    <mergeCell ref="BA112:BD112"/>
    <mergeCell ref="BE112:BG112"/>
    <mergeCell ref="BH112:BJ112"/>
    <mergeCell ref="BK112:BM112"/>
    <mergeCell ref="BN112:BP112"/>
    <mergeCell ref="U112:V112"/>
    <mergeCell ref="X112:Y112"/>
    <mergeCell ref="AA112:AB112"/>
    <mergeCell ref="AD112:AE112"/>
    <mergeCell ref="AG112:AH112"/>
    <mergeCell ref="AJ112:AK112"/>
    <mergeCell ref="AN111:AR112"/>
    <mergeCell ref="AS111:AV112"/>
    <mergeCell ref="AW111:BG111"/>
    <mergeCell ref="BH111:BP111"/>
    <mergeCell ref="BQ111:BY111"/>
    <mergeCell ref="F112:G112"/>
    <mergeCell ref="H112:I112"/>
    <mergeCell ref="J112:L112"/>
    <mergeCell ref="N112:P112"/>
    <mergeCell ref="R112:S112"/>
    <mergeCell ref="AW109:AZ109"/>
    <mergeCell ref="J109:L109"/>
    <mergeCell ref="R109:S109"/>
    <mergeCell ref="U109:V109"/>
    <mergeCell ref="AS108:AT109"/>
    <mergeCell ref="AW108:AY108"/>
    <mergeCell ref="BA108:BC108"/>
    <mergeCell ref="BE108:BF108"/>
    <mergeCell ref="BH108:BI108"/>
    <mergeCell ref="BK108:BL108"/>
    <mergeCell ref="BA109:BD109"/>
    <mergeCell ref="U108:V108"/>
    <mergeCell ref="X108:Y108"/>
    <mergeCell ref="BQ112:BS112"/>
    <mergeCell ref="AD108:AE108"/>
    <mergeCell ref="AG108:AH108"/>
    <mergeCell ref="AJ108:AK108"/>
    <mergeCell ref="BN107:BO107"/>
    <mergeCell ref="U111:V111"/>
    <mergeCell ref="X111:Y111"/>
    <mergeCell ref="AA111:AB111"/>
    <mergeCell ref="AD111:AE111"/>
    <mergeCell ref="AG111:AH111"/>
    <mergeCell ref="AJ111:AK111"/>
    <mergeCell ref="X110:Y110"/>
    <mergeCell ref="AA110:AB110"/>
    <mergeCell ref="AD110:AE110"/>
    <mergeCell ref="AG110:AH110"/>
    <mergeCell ref="AJ110:AK110"/>
    <mergeCell ref="BQ107:BR107"/>
    <mergeCell ref="F111:G111"/>
    <mergeCell ref="H111:I111"/>
    <mergeCell ref="J111:L111"/>
    <mergeCell ref="N111:P111"/>
    <mergeCell ref="R111:S111"/>
    <mergeCell ref="BN109:BO109"/>
    <mergeCell ref="BE109:BG109"/>
    <mergeCell ref="BH109:BI109"/>
    <mergeCell ref="BK109:BL109"/>
    <mergeCell ref="H110:I110"/>
    <mergeCell ref="J110:L110"/>
    <mergeCell ref="N110:P110"/>
    <mergeCell ref="R110:S110"/>
    <mergeCell ref="U110:V110"/>
    <mergeCell ref="X109:Y109"/>
    <mergeCell ref="AA109:AB109"/>
    <mergeCell ref="AD109:AE109"/>
    <mergeCell ref="AG109:AH109"/>
    <mergeCell ref="AJ109:AK109"/>
    <mergeCell ref="BT107:BU107"/>
    <mergeCell ref="BW107:BX107"/>
    <mergeCell ref="A108:E115"/>
    <mergeCell ref="F108:G108"/>
    <mergeCell ref="H108:I108"/>
    <mergeCell ref="J108:L108"/>
    <mergeCell ref="N108:P108"/>
    <mergeCell ref="R108:S108"/>
    <mergeCell ref="AU107:AV107"/>
    <mergeCell ref="AW107:AY107"/>
    <mergeCell ref="BA107:BC107"/>
    <mergeCell ref="BE107:BF107"/>
    <mergeCell ref="BH107:BI107"/>
    <mergeCell ref="BK107:BL107"/>
    <mergeCell ref="X107:Z107"/>
    <mergeCell ref="AA107:AC107"/>
    <mergeCell ref="AD107:AF107"/>
    <mergeCell ref="AG107:AI107"/>
    <mergeCell ref="AJ107:AL107"/>
    <mergeCell ref="AS107:AT107"/>
    <mergeCell ref="BQ109:BR109"/>
    <mergeCell ref="BT109:BU109"/>
    <mergeCell ref="BW109:BX109"/>
    <mergeCell ref="F110:G110"/>
    <mergeCell ref="BN108:BO108"/>
    <mergeCell ref="BQ108:BR108"/>
    <mergeCell ref="BT108:BU108"/>
    <mergeCell ref="BW108:BX108"/>
    <mergeCell ref="F109:G109"/>
    <mergeCell ref="H109:I109"/>
    <mergeCell ref="N109:P109"/>
    <mergeCell ref="AA108:AB108"/>
    <mergeCell ref="BH106:BI106"/>
    <mergeCell ref="BK106:BL106"/>
    <mergeCell ref="BN106:BO106"/>
    <mergeCell ref="BQ106:BR106"/>
    <mergeCell ref="BT106:BU106"/>
    <mergeCell ref="BW106:BX106"/>
    <mergeCell ref="A106:E107"/>
    <mergeCell ref="F106:I107"/>
    <mergeCell ref="J106:T106"/>
    <mergeCell ref="U106:AC106"/>
    <mergeCell ref="AD106:AL106"/>
    <mergeCell ref="AS106:AT106"/>
    <mergeCell ref="J107:M107"/>
    <mergeCell ref="N107:Q107"/>
    <mergeCell ref="R107:T107"/>
    <mergeCell ref="U107:W107"/>
    <mergeCell ref="BH105:BI105"/>
    <mergeCell ref="BK105:BL105"/>
    <mergeCell ref="BN105:BO105"/>
    <mergeCell ref="BQ105:BR105"/>
    <mergeCell ref="BT105:BU105"/>
    <mergeCell ref="BW105:BX105"/>
    <mergeCell ref="AN105:AR109"/>
    <mergeCell ref="AS105:AT105"/>
    <mergeCell ref="AU105:AV105"/>
    <mergeCell ref="AW105:AY105"/>
    <mergeCell ref="BA105:BC105"/>
    <mergeCell ref="BE105:BF105"/>
    <mergeCell ref="AU106:AV106"/>
    <mergeCell ref="AW106:AY106"/>
    <mergeCell ref="BA106:BC106"/>
    <mergeCell ref="BE106:BF106"/>
    <mergeCell ref="BH103:BP103"/>
    <mergeCell ref="BQ103:BY103"/>
    <mergeCell ref="J104:M104"/>
    <mergeCell ref="N104:Q104"/>
    <mergeCell ref="R104:T104"/>
    <mergeCell ref="U104:V104"/>
    <mergeCell ref="X104:Y104"/>
    <mergeCell ref="AA104:AB104"/>
    <mergeCell ref="AD104:AE104"/>
    <mergeCell ref="AG104:AH104"/>
    <mergeCell ref="AD103:AE103"/>
    <mergeCell ref="AG103:AH103"/>
    <mergeCell ref="AJ103:AK103"/>
    <mergeCell ref="AN103:AR104"/>
    <mergeCell ref="AS103:AV104"/>
    <mergeCell ref="AW103:BG103"/>
    <mergeCell ref="AJ104:AK104"/>
    <mergeCell ref="AW104:AZ104"/>
    <mergeCell ref="BA104:BD104"/>
    <mergeCell ref="BE104:BG104"/>
    <mergeCell ref="AD102:AE102"/>
    <mergeCell ref="AG102:AH102"/>
    <mergeCell ref="AJ102:AK102"/>
    <mergeCell ref="F103:G104"/>
    <mergeCell ref="J103:L103"/>
    <mergeCell ref="N103:P103"/>
    <mergeCell ref="R103:S103"/>
    <mergeCell ref="U103:V103"/>
    <mergeCell ref="X103:Y103"/>
    <mergeCell ref="AA103:AB103"/>
    <mergeCell ref="BT101:BU101"/>
    <mergeCell ref="BW101:BX101"/>
    <mergeCell ref="F102:G102"/>
    <mergeCell ref="H102:I102"/>
    <mergeCell ref="J102:L102"/>
    <mergeCell ref="N102:P102"/>
    <mergeCell ref="R102:S102"/>
    <mergeCell ref="U102:V102"/>
    <mergeCell ref="X102:Y102"/>
    <mergeCell ref="AA102:AB102"/>
    <mergeCell ref="BA101:BD101"/>
    <mergeCell ref="BE101:BG101"/>
    <mergeCell ref="BH101:BI101"/>
    <mergeCell ref="BK101:BL101"/>
    <mergeCell ref="BN101:BO101"/>
    <mergeCell ref="BQ101:BR101"/>
    <mergeCell ref="BH104:BJ104"/>
    <mergeCell ref="BK104:BM104"/>
    <mergeCell ref="BN104:BP104"/>
    <mergeCell ref="BQ104:BS104"/>
    <mergeCell ref="BT104:BV104"/>
    <mergeCell ref="BW104:BY104"/>
    <mergeCell ref="AU99:AV99"/>
    <mergeCell ref="BT100:BU100"/>
    <mergeCell ref="BW100:BX100"/>
    <mergeCell ref="F101:G101"/>
    <mergeCell ref="H101:I101"/>
    <mergeCell ref="J101:L101"/>
    <mergeCell ref="N101:P101"/>
    <mergeCell ref="R101:S101"/>
    <mergeCell ref="U101:V101"/>
    <mergeCell ref="X101:Y101"/>
    <mergeCell ref="AA101:AB101"/>
    <mergeCell ref="BA100:BC100"/>
    <mergeCell ref="BE100:BF100"/>
    <mergeCell ref="BH100:BI100"/>
    <mergeCell ref="BK100:BL100"/>
    <mergeCell ref="BN100:BO100"/>
    <mergeCell ref="BQ100:BR100"/>
    <mergeCell ref="AA100:AB100"/>
    <mergeCell ref="AD100:AE100"/>
    <mergeCell ref="AG100:AH100"/>
    <mergeCell ref="AJ100:AK100"/>
    <mergeCell ref="AS100:AT101"/>
    <mergeCell ref="AW100:AY100"/>
    <mergeCell ref="AD101:AE101"/>
    <mergeCell ref="AG101:AH101"/>
    <mergeCell ref="AJ101:AK101"/>
    <mergeCell ref="AW101:AZ101"/>
    <mergeCell ref="BA98:BC98"/>
    <mergeCell ref="BE98:BF98"/>
    <mergeCell ref="BH98:BI98"/>
    <mergeCell ref="BK98:BL98"/>
    <mergeCell ref="BN98:BO98"/>
    <mergeCell ref="AA98:AB98"/>
    <mergeCell ref="AD98:AE98"/>
    <mergeCell ref="AG98:AH98"/>
    <mergeCell ref="AJ98:AK98"/>
    <mergeCell ref="AS98:AT98"/>
    <mergeCell ref="AU98:AV98"/>
    <mergeCell ref="BQ99:BR99"/>
    <mergeCell ref="BT99:BU99"/>
    <mergeCell ref="BW99:BX99"/>
    <mergeCell ref="F100:G100"/>
    <mergeCell ref="H100:I100"/>
    <mergeCell ref="J100:L100"/>
    <mergeCell ref="N100:P100"/>
    <mergeCell ref="R100:S100"/>
    <mergeCell ref="U100:V100"/>
    <mergeCell ref="X100:Y100"/>
    <mergeCell ref="AW99:AY99"/>
    <mergeCell ref="BA99:BC99"/>
    <mergeCell ref="BE99:BF99"/>
    <mergeCell ref="BH99:BI99"/>
    <mergeCell ref="BK99:BL99"/>
    <mergeCell ref="BN99:BO99"/>
    <mergeCell ref="AA99:AB99"/>
    <mergeCell ref="AD99:AE99"/>
    <mergeCell ref="AG99:AH99"/>
    <mergeCell ref="AJ99:AK99"/>
    <mergeCell ref="AS99:AT99"/>
    <mergeCell ref="BT97:BU97"/>
    <mergeCell ref="BW97:BX97"/>
    <mergeCell ref="F98:G98"/>
    <mergeCell ref="H98:I98"/>
    <mergeCell ref="J98:L98"/>
    <mergeCell ref="N98:P98"/>
    <mergeCell ref="R98:S98"/>
    <mergeCell ref="U98:V98"/>
    <mergeCell ref="X98:Y98"/>
    <mergeCell ref="AW97:AY97"/>
    <mergeCell ref="BA97:BC97"/>
    <mergeCell ref="BE97:BF97"/>
    <mergeCell ref="BH97:BI97"/>
    <mergeCell ref="BK97:BL97"/>
    <mergeCell ref="BN97:BO97"/>
    <mergeCell ref="AD97:AE97"/>
    <mergeCell ref="AG97:AH97"/>
    <mergeCell ref="AJ97:AK97"/>
    <mergeCell ref="AN97:AR101"/>
    <mergeCell ref="AS97:AT97"/>
    <mergeCell ref="AU97:AV97"/>
    <mergeCell ref="BQ98:BR98"/>
    <mergeCell ref="BT98:BU98"/>
    <mergeCell ref="BW98:BX98"/>
    <mergeCell ref="F99:G99"/>
    <mergeCell ref="H99:I99"/>
    <mergeCell ref="J99:L99"/>
    <mergeCell ref="N99:P99"/>
    <mergeCell ref="R99:S99"/>
    <mergeCell ref="U99:V99"/>
    <mergeCell ref="X99:Y99"/>
    <mergeCell ref="AW98:AY98"/>
    <mergeCell ref="A97:E104"/>
    <mergeCell ref="F97:G97"/>
    <mergeCell ref="H97:I97"/>
    <mergeCell ref="J97:L97"/>
    <mergeCell ref="N97:P97"/>
    <mergeCell ref="R97:S97"/>
    <mergeCell ref="U97:V97"/>
    <mergeCell ref="X97:Y97"/>
    <mergeCell ref="AA97:AB97"/>
    <mergeCell ref="BE96:BG96"/>
    <mergeCell ref="BH96:BJ96"/>
    <mergeCell ref="BK96:BM96"/>
    <mergeCell ref="BN96:BP96"/>
    <mergeCell ref="BQ96:BS96"/>
    <mergeCell ref="BT96:BV96"/>
    <mergeCell ref="AA96:AC96"/>
    <mergeCell ref="AD96:AF96"/>
    <mergeCell ref="AG96:AI96"/>
    <mergeCell ref="AJ96:AL96"/>
    <mergeCell ref="AW96:AZ96"/>
    <mergeCell ref="BA96:BD96"/>
    <mergeCell ref="AN95:AR96"/>
    <mergeCell ref="AS95:AV96"/>
    <mergeCell ref="AW95:BG95"/>
    <mergeCell ref="BH95:BP95"/>
    <mergeCell ref="BQ95:BY95"/>
    <mergeCell ref="J96:M96"/>
    <mergeCell ref="N96:Q96"/>
    <mergeCell ref="R96:T96"/>
    <mergeCell ref="U96:W96"/>
    <mergeCell ref="X96:Z96"/>
    <mergeCell ref="BQ97:BR97"/>
    <mergeCell ref="A95:E96"/>
    <mergeCell ref="F95:I96"/>
    <mergeCell ref="J95:T95"/>
    <mergeCell ref="U95:AC95"/>
    <mergeCell ref="AD95:AL95"/>
    <mergeCell ref="AA93:AB93"/>
    <mergeCell ref="AD93:AE93"/>
    <mergeCell ref="AG93:AH93"/>
    <mergeCell ref="AJ93:AK93"/>
    <mergeCell ref="AW93:AZ93"/>
    <mergeCell ref="BA93:BD93"/>
    <mergeCell ref="BK92:BL92"/>
    <mergeCell ref="BN92:BO92"/>
    <mergeCell ref="BQ92:BR92"/>
    <mergeCell ref="BT92:BU92"/>
    <mergeCell ref="BW92:BX92"/>
    <mergeCell ref="J93:M93"/>
    <mergeCell ref="N93:Q93"/>
    <mergeCell ref="R93:T93"/>
    <mergeCell ref="U93:V93"/>
    <mergeCell ref="X93:Y93"/>
    <mergeCell ref="AJ92:AK92"/>
    <mergeCell ref="AS92:AT93"/>
    <mergeCell ref="AW92:AY92"/>
    <mergeCell ref="BA92:BC92"/>
    <mergeCell ref="BE92:BF92"/>
    <mergeCell ref="BH92:BI92"/>
    <mergeCell ref="BW96:BY96"/>
    <mergeCell ref="A86:E93"/>
    <mergeCell ref="BW91:BX91"/>
    <mergeCell ref="F92:G93"/>
    <mergeCell ref="J92:L92"/>
    <mergeCell ref="BW90:BX90"/>
    <mergeCell ref="BQ93:BR93"/>
    <mergeCell ref="BT93:BU93"/>
    <mergeCell ref="BW93:BX93"/>
    <mergeCell ref="AJ90:AK90"/>
    <mergeCell ref="BE93:BG93"/>
    <mergeCell ref="BH93:BI93"/>
    <mergeCell ref="BK91:BL91"/>
    <mergeCell ref="N92:P92"/>
    <mergeCell ref="R92:S92"/>
    <mergeCell ref="U92:V92"/>
    <mergeCell ref="AS91:AT91"/>
    <mergeCell ref="AU91:AV91"/>
    <mergeCell ref="AW91:AY91"/>
    <mergeCell ref="BA91:BC91"/>
    <mergeCell ref="BE91:BF91"/>
    <mergeCell ref="BH91:BI91"/>
    <mergeCell ref="U91:V91"/>
    <mergeCell ref="X91:Y91"/>
    <mergeCell ref="AA91:AB91"/>
    <mergeCell ref="AD91:AE91"/>
    <mergeCell ref="AG91:AH91"/>
    <mergeCell ref="AJ91:AK91"/>
    <mergeCell ref="BK93:BL93"/>
    <mergeCell ref="BN93:BO93"/>
    <mergeCell ref="BN91:BO91"/>
    <mergeCell ref="N91:P91"/>
    <mergeCell ref="R91:S91"/>
    <mergeCell ref="AW90:AY90"/>
    <mergeCell ref="BA90:BC90"/>
    <mergeCell ref="BE90:BF90"/>
    <mergeCell ref="BH90:BI90"/>
    <mergeCell ref="BT89:BU89"/>
    <mergeCell ref="BK89:BL89"/>
    <mergeCell ref="BN89:BO89"/>
    <mergeCell ref="AG88:AH88"/>
    <mergeCell ref="BQ91:BR91"/>
    <mergeCell ref="BT91:BU91"/>
    <mergeCell ref="BW89:BX89"/>
    <mergeCell ref="F90:G90"/>
    <mergeCell ref="H90:I90"/>
    <mergeCell ref="J90:L90"/>
    <mergeCell ref="N90:P90"/>
    <mergeCell ref="R90:S90"/>
    <mergeCell ref="AS89:AT89"/>
    <mergeCell ref="AU89:AV89"/>
    <mergeCell ref="AW89:AY89"/>
    <mergeCell ref="BA89:BC89"/>
    <mergeCell ref="BE89:BF89"/>
    <mergeCell ref="BH89:BI89"/>
    <mergeCell ref="X89:Y89"/>
    <mergeCell ref="AA89:AB89"/>
    <mergeCell ref="AD89:AE89"/>
    <mergeCell ref="AG89:AH89"/>
    <mergeCell ref="AJ89:AK89"/>
    <mergeCell ref="AN89:AR93"/>
    <mergeCell ref="X92:Y92"/>
    <mergeCell ref="AA92:AB92"/>
    <mergeCell ref="AD92:AE92"/>
    <mergeCell ref="AG92:AH92"/>
    <mergeCell ref="BK90:BL90"/>
    <mergeCell ref="BN90:BO90"/>
    <mergeCell ref="BQ90:BR90"/>
    <mergeCell ref="BT90:BU90"/>
    <mergeCell ref="H91:I91"/>
    <mergeCell ref="J91:L91"/>
    <mergeCell ref="AS90:AT90"/>
    <mergeCell ref="AU90:AV90"/>
    <mergeCell ref="BT88:BV88"/>
    <mergeCell ref="BW88:BY88"/>
    <mergeCell ref="F89:G89"/>
    <mergeCell ref="H89:I89"/>
    <mergeCell ref="J89:L89"/>
    <mergeCell ref="N89:P89"/>
    <mergeCell ref="R89:S89"/>
    <mergeCell ref="U89:V89"/>
    <mergeCell ref="AJ88:AK88"/>
    <mergeCell ref="AW88:AZ88"/>
    <mergeCell ref="BA88:BD88"/>
    <mergeCell ref="BE88:BG88"/>
    <mergeCell ref="BH88:BJ88"/>
    <mergeCell ref="BK88:BM88"/>
    <mergeCell ref="AS87:AV88"/>
    <mergeCell ref="AW87:BG87"/>
    <mergeCell ref="BH87:BP87"/>
    <mergeCell ref="BQ87:BY87"/>
    <mergeCell ref="F88:G88"/>
    <mergeCell ref="H88:I88"/>
    <mergeCell ref="J88:L88"/>
    <mergeCell ref="N88:P88"/>
    <mergeCell ref="R88:S88"/>
    <mergeCell ref="U88:V88"/>
    <mergeCell ref="X87:Y87"/>
    <mergeCell ref="AA87:AB87"/>
    <mergeCell ref="AD87:AE87"/>
    <mergeCell ref="BQ89:BR89"/>
    <mergeCell ref="BQ88:BS88"/>
    <mergeCell ref="F86:G86"/>
    <mergeCell ref="H86:I86"/>
    <mergeCell ref="J86:L86"/>
    <mergeCell ref="N86:P86"/>
    <mergeCell ref="R86:S86"/>
    <mergeCell ref="F87:G87"/>
    <mergeCell ref="H87:I87"/>
    <mergeCell ref="J87:L87"/>
    <mergeCell ref="N87:P87"/>
    <mergeCell ref="R87:S87"/>
    <mergeCell ref="U87:V87"/>
    <mergeCell ref="U86:V86"/>
    <mergeCell ref="X86:Y86"/>
    <mergeCell ref="AA86:AB86"/>
    <mergeCell ref="AD86:AE86"/>
    <mergeCell ref="AG86:AH86"/>
    <mergeCell ref="AJ86:AK86"/>
    <mergeCell ref="F91:G91"/>
    <mergeCell ref="X88:Y88"/>
    <mergeCell ref="AA88:AB88"/>
    <mergeCell ref="AD88:AE88"/>
    <mergeCell ref="AG87:AH87"/>
    <mergeCell ref="AJ87:AK87"/>
    <mergeCell ref="AN87:AR88"/>
    <mergeCell ref="BN84:BO84"/>
    <mergeCell ref="BQ84:BR84"/>
    <mergeCell ref="BT84:BU84"/>
    <mergeCell ref="BW84:BX84"/>
    <mergeCell ref="J85:M85"/>
    <mergeCell ref="N85:Q85"/>
    <mergeCell ref="R85:T85"/>
    <mergeCell ref="U85:W85"/>
    <mergeCell ref="X85:Z85"/>
    <mergeCell ref="AA85:AC85"/>
    <mergeCell ref="AS84:AT85"/>
    <mergeCell ref="AW84:AY84"/>
    <mergeCell ref="BA84:BC84"/>
    <mergeCell ref="BE84:BF84"/>
    <mergeCell ref="BH84:BI84"/>
    <mergeCell ref="BK84:BL84"/>
    <mergeCell ref="BH85:BI85"/>
    <mergeCell ref="BN85:BO85"/>
    <mergeCell ref="BK85:BL85"/>
    <mergeCell ref="U90:V90"/>
    <mergeCell ref="X90:Y90"/>
    <mergeCell ref="AA90:AB90"/>
    <mergeCell ref="AD90:AE90"/>
    <mergeCell ref="AG90:AH90"/>
    <mergeCell ref="BN88:BP88"/>
    <mergeCell ref="BN83:BO83"/>
    <mergeCell ref="BQ83:BR83"/>
    <mergeCell ref="BT83:BU83"/>
    <mergeCell ref="BW83:BX83"/>
    <mergeCell ref="A84:E85"/>
    <mergeCell ref="F84:I85"/>
    <mergeCell ref="J84:T84"/>
    <mergeCell ref="U84:AC84"/>
    <mergeCell ref="AD84:AL84"/>
    <mergeCell ref="BN82:BO82"/>
    <mergeCell ref="BQ82:BR82"/>
    <mergeCell ref="BT82:BU82"/>
    <mergeCell ref="BW82:BX82"/>
    <mergeCell ref="AS83:AT83"/>
    <mergeCell ref="AU83:AV83"/>
    <mergeCell ref="AW83:AY83"/>
    <mergeCell ref="BA83:BC83"/>
    <mergeCell ref="BE83:BF83"/>
    <mergeCell ref="BH83:BI83"/>
    <mergeCell ref="AU82:AV82"/>
    <mergeCell ref="AW82:AY82"/>
    <mergeCell ref="BA82:BC82"/>
    <mergeCell ref="BE82:BF82"/>
    <mergeCell ref="BH82:BI82"/>
    <mergeCell ref="BK82:BL82"/>
    <mergeCell ref="BQ85:BR85"/>
    <mergeCell ref="BT85:BU85"/>
    <mergeCell ref="BW85:BX85"/>
    <mergeCell ref="J82:M82"/>
    <mergeCell ref="N82:Q82"/>
    <mergeCell ref="R82:T82"/>
    <mergeCell ref="U82:V82"/>
    <mergeCell ref="X82:Y82"/>
    <mergeCell ref="AA82:AB82"/>
    <mergeCell ref="AU81:AV81"/>
    <mergeCell ref="AW81:AY81"/>
    <mergeCell ref="BA81:BC81"/>
    <mergeCell ref="BE81:BF81"/>
    <mergeCell ref="BH81:BI81"/>
    <mergeCell ref="BK81:BL81"/>
    <mergeCell ref="AA81:AB81"/>
    <mergeCell ref="AD81:AE81"/>
    <mergeCell ref="AG81:AH81"/>
    <mergeCell ref="AJ81:AK81"/>
    <mergeCell ref="AN81:AR85"/>
    <mergeCell ref="AS81:AT81"/>
    <mergeCell ref="AD82:AE82"/>
    <mergeCell ref="AG82:AH82"/>
    <mergeCell ref="AJ82:AK82"/>
    <mergeCell ref="AS82:AT82"/>
    <mergeCell ref="BK83:BL83"/>
    <mergeCell ref="AD85:AF85"/>
    <mergeCell ref="AG85:AI85"/>
    <mergeCell ref="AJ85:AL85"/>
    <mergeCell ref="AW85:AZ85"/>
    <mergeCell ref="BA85:BD85"/>
    <mergeCell ref="BE85:BG85"/>
    <mergeCell ref="F81:G82"/>
    <mergeCell ref="J81:L81"/>
    <mergeCell ref="N81:P81"/>
    <mergeCell ref="R81:S81"/>
    <mergeCell ref="U81:V81"/>
    <mergeCell ref="X81:Y81"/>
    <mergeCell ref="AJ80:AK80"/>
    <mergeCell ref="AW80:AZ80"/>
    <mergeCell ref="BA80:BD80"/>
    <mergeCell ref="BE80:BG80"/>
    <mergeCell ref="BH80:BJ80"/>
    <mergeCell ref="BK80:BM80"/>
    <mergeCell ref="AS79:AV80"/>
    <mergeCell ref="AW79:BG79"/>
    <mergeCell ref="BH79:BP79"/>
    <mergeCell ref="BQ79:BY79"/>
    <mergeCell ref="F80:G80"/>
    <mergeCell ref="H80:I80"/>
    <mergeCell ref="J80:L80"/>
    <mergeCell ref="N80:P80"/>
    <mergeCell ref="R80:S80"/>
    <mergeCell ref="U80:V80"/>
    <mergeCell ref="X79:Y79"/>
    <mergeCell ref="AA79:AB79"/>
    <mergeCell ref="AD79:AE79"/>
    <mergeCell ref="AG79:AH79"/>
    <mergeCell ref="AJ79:AK79"/>
    <mergeCell ref="AN79:AR80"/>
    <mergeCell ref="BN81:BO81"/>
    <mergeCell ref="BQ81:BR81"/>
    <mergeCell ref="BT81:BU81"/>
    <mergeCell ref="BW81:BX81"/>
    <mergeCell ref="BQ77:BR77"/>
    <mergeCell ref="BT77:BU77"/>
    <mergeCell ref="BW77:BX77"/>
    <mergeCell ref="F78:G78"/>
    <mergeCell ref="H78:I78"/>
    <mergeCell ref="J78:L78"/>
    <mergeCell ref="N78:P78"/>
    <mergeCell ref="R78:S78"/>
    <mergeCell ref="U78:V78"/>
    <mergeCell ref="X78:Y78"/>
    <mergeCell ref="AW77:AZ77"/>
    <mergeCell ref="BA77:BD77"/>
    <mergeCell ref="BE77:BG77"/>
    <mergeCell ref="BH77:BI77"/>
    <mergeCell ref="BK77:BL77"/>
    <mergeCell ref="BN77:BO77"/>
    <mergeCell ref="BN80:BP80"/>
    <mergeCell ref="BQ80:BS80"/>
    <mergeCell ref="BT80:BV80"/>
    <mergeCell ref="BW80:BY80"/>
    <mergeCell ref="AG76:AH76"/>
    <mergeCell ref="AJ76:AK76"/>
    <mergeCell ref="AS76:AT77"/>
    <mergeCell ref="AA77:AB77"/>
    <mergeCell ref="AD77:AE77"/>
    <mergeCell ref="AG77:AH77"/>
    <mergeCell ref="AJ77:AK77"/>
    <mergeCell ref="F76:G76"/>
    <mergeCell ref="H76:I76"/>
    <mergeCell ref="J76:L76"/>
    <mergeCell ref="N76:P76"/>
    <mergeCell ref="R76:S76"/>
    <mergeCell ref="U76:V76"/>
    <mergeCell ref="X80:Y80"/>
    <mergeCell ref="AA80:AB80"/>
    <mergeCell ref="AD80:AE80"/>
    <mergeCell ref="AG80:AH80"/>
    <mergeCell ref="AA78:AB78"/>
    <mergeCell ref="AD78:AE78"/>
    <mergeCell ref="AG78:AH78"/>
    <mergeCell ref="AJ78:AK78"/>
    <mergeCell ref="F79:G79"/>
    <mergeCell ref="H79:I79"/>
    <mergeCell ref="J79:L79"/>
    <mergeCell ref="N79:P79"/>
    <mergeCell ref="R79:S79"/>
    <mergeCell ref="U79:V79"/>
    <mergeCell ref="BW75:BX75"/>
    <mergeCell ref="AJ75:AK75"/>
    <mergeCell ref="AS75:AT75"/>
    <mergeCell ref="AU75:AV75"/>
    <mergeCell ref="AW75:AY75"/>
    <mergeCell ref="BA75:BC75"/>
    <mergeCell ref="BE75:BF75"/>
    <mergeCell ref="R75:S75"/>
    <mergeCell ref="U75:V75"/>
    <mergeCell ref="X75:Y75"/>
    <mergeCell ref="AA75:AB75"/>
    <mergeCell ref="AD75:AE75"/>
    <mergeCell ref="AG75:AH75"/>
    <mergeCell ref="BQ76:BR76"/>
    <mergeCell ref="BT76:BU76"/>
    <mergeCell ref="BW76:BX76"/>
    <mergeCell ref="F77:G77"/>
    <mergeCell ref="H77:I77"/>
    <mergeCell ref="J77:L77"/>
    <mergeCell ref="N77:P77"/>
    <mergeCell ref="R77:S77"/>
    <mergeCell ref="U77:V77"/>
    <mergeCell ref="X77:Y77"/>
    <mergeCell ref="AW76:AY76"/>
    <mergeCell ref="BA76:BC76"/>
    <mergeCell ref="BE76:BF76"/>
    <mergeCell ref="BH76:BI76"/>
    <mergeCell ref="BK76:BL76"/>
    <mergeCell ref="BN76:BO76"/>
    <mergeCell ref="X76:Y76"/>
    <mergeCell ref="AA76:AB76"/>
    <mergeCell ref="AD76:AE76"/>
    <mergeCell ref="A75:E82"/>
    <mergeCell ref="F75:G75"/>
    <mergeCell ref="H75:I75"/>
    <mergeCell ref="J75:L75"/>
    <mergeCell ref="N75:P75"/>
    <mergeCell ref="AS74:AT74"/>
    <mergeCell ref="AU74:AV74"/>
    <mergeCell ref="AW74:AY74"/>
    <mergeCell ref="BA74:BC74"/>
    <mergeCell ref="BE74:BF74"/>
    <mergeCell ref="BH74:BI74"/>
    <mergeCell ref="BK73:BL73"/>
    <mergeCell ref="BN73:BO73"/>
    <mergeCell ref="BQ73:BR73"/>
    <mergeCell ref="BT73:BU73"/>
    <mergeCell ref="BW73:BX73"/>
    <mergeCell ref="J74:M74"/>
    <mergeCell ref="N74:Q74"/>
    <mergeCell ref="R74:T74"/>
    <mergeCell ref="U74:W74"/>
    <mergeCell ref="X74:Z74"/>
    <mergeCell ref="AS73:AT73"/>
    <mergeCell ref="AU73:AV73"/>
    <mergeCell ref="AW73:AY73"/>
    <mergeCell ref="BA73:BC73"/>
    <mergeCell ref="BE73:BF73"/>
    <mergeCell ref="BH73:BI73"/>
    <mergeCell ref="BH75:BI75"/>
    <mergeCell ref="BK75:BL75"/>
    <mergeCell ref="BN75:BO75"/>
    <mergeCell ref="BQ75:BR75"/>
    <mergeCell ref="BT75:BU75"/>
    <mergeCell ref="A73:E74"/>
    <mergeCell ref="F73:I74"/>
    <mergeCell ref="J73:T73"/>
    <mergeCell ref="U73:AC73"/>
    <mergeCell ref="AD73:AL73"/>
    <mergeCell ref="AN73:AR77"/>
    <mergeCell ref="AA74:AC74"/>
    <mergeCell ref="AD74:AF74"/>
    <mergeCell ref="AG74:AI74"/>
    <mergeCell ref="AJ74:AL74"/>
    <mergeCell ref="BQ71:BY71"/>
    <mergeCell ref="AW72:AZ72"/>
    <mergeCell ref="BA72:BD72"/>
    <mergeCell ref="BE72:BG72"/>
    <mergeCell ref="BH72:BJ72"/>
    <mergeCell ref="BK72:BM72"/>
    <mergeCell ref="BN72:BP72"/>
    <mergeCell ref="BQ72:BS72"/>
    <mergeCell ref="BT72:BV72"/>
    <mergeCell ref="BW72:BY72"/>
    <mergeCell ref="AG71:AH71"/>
    <mergeCell ref="AJ71:AK71"/>
    <mergeCell ref="AN71:AR72"/>
    <mergeCell ref="AS71:AV72"/>
    <mergeCell ref="AW71:BG71"/>
    <mergeCell ref="BH71:BP71"/>
    <mergeCell ref="A64:E71"/>
    <mergeCell ref="BK74:BL74"/>
    <mergeCell ref="BN74:BO74"/>
    <mergeCell ref="BQ74:BR74"/>
    <mergeCell ref="BT74:BU74"/>
    <mergeCell ref="BW74:BX74"/>
    <mergeCell ref="AD70:AE70"/>
    <mergeCell ref="AG70:AH70"/>
    <mergeCell ref="AJ70:AK70"/>
    <mergeCell ref="J71:M71"/>
    <mergeCell ref="N71:Q71"/>
    <mergeCell ref="R71:T71"/>
    <mergeCell ref="U71:V71"/>
    <mergeCell ref="X71:Y71"/>
    <mergeCell ref="AA71:AB71"/>
    <mergeCell ref="AD71:AE71"/>
    <mergeCell ref="BQ69:BR69"/>
    <mergeCell ref="BT69:BU69"/>
    <mergeCell ref="BW69:BX69"/>
    <mergeCell ref="F70:G71"/>
    <mergeCell ref="J70:L70"/>
    <mergeCell ref="N70:P70"/>
    <mergeCell ref="R70:S70"/>
    <mergeCell ref="U70:V70"/>
    <mergeCell ref="X70:Y70"/>
    <mergeCell ref="AA70:AB70"/>
    <mergeCell ref="AW69:AZ69"/>
    <mergeCell ref="BA69:BD69"/>
    <mergeCell ref="BE69:BG69"/>
    <mergeCell ref="BH69:BI69"/>
    <mergeCell ref="BK69:BL69"/>
    <mergeCell ref="BN69:BO69"/>
    <mergeCell ref="AS67:AT67"/>
    <mergeCell ref="BQ68:BR68"/>
    <mergeCell ref="BT68:BU68"/>
    <mergeCell ref="BW68:BX68"/>
    <mergeCell ref="F69:G69"/>
    <mergeCell ref="H69:I69"/>
    <mergeCell ref="J69:L69"/>
    <mergeCell ref="N69:P69"/>
    <mergeCell ref="R69:S69"/>
    <mergeCell ref="U69:V69"/>
    <mergeCell ref="X69:Y69"/>
    <mergeCell ref="AW68:AY68"/>
    <mergeCell ref="BA68:BC68"/>
    <mergeCell ref="BE68:BF68"/>
    <mergeCell ref="BH68:BI68"/>
    <mergeCell ref="BK68:BL68"/>
    <mergeCell ref="BN68:BO68"/>
    <mergeCell ref="X68:Y68"/>
    <mergeCell ref="AA68:AB68"/>
    <mergeCell ref="AD68:AE68"/>
    <mergeCell ref="AG68:AH68"/>
    <mergeCell ref="AJ68:AK68"/>
    <mergeCell ref="AS68:AT69"/>
    <mergeCell ref="AA69:AB69"/>
    <mergeCell ref="AD69:AE69"/>
    <mergeCell ref="AG69:AH69"/>
    <mergeCell ref="AJ69:AK69"/>
    <mergeCell ref="AW66:AY66"/>
    <mergeCell ref="BA66:BC66"/>
    <mergeCell ref="BE66:BF66"/>
    <mergeCell ref="BH66:BI66"/>
    <mergeCell ref="BK66:BL66"/>
    <mergeCell ref="X66:Y66"/>
    <mergeCell ref="AA66:AB66"/>
    <mergeCell ref="AD66:AE66"/>
    <mergeCell ref="AG66:AH66"/>
    <mergeCell ref="AJ66:AK66"/>
    <mergeCell ref="AS66:AT66"/>
    <mergeCell ref="BN67:BO67"/>
    <mergeCell ref="BQ67:BR67"/>
    <mergeCell ref="BT67:BU67"/>
    <mergeCell ref="BW67:BX67"/>
    <mergeCell ref="F68:G68"/>
    <mergeCell ref="H68:I68"/>
    <mergeCell ref="J68:L68"/>
    <mergeCell ref="N68:P68"/>
    <mergeCell ref="R68:S68"/>
    <mergeCell ref="U68:V68"/>
    <mergeCell ref="AU67:AV67"/>
    <mergeCell ref="AW67:AY67"/>
    <mergeCell ref="BA67:BC67"/>
    <mergeCell ref="BE67:BF67"/>
    <mergeCell ref="BH67:BI67"/>
    <mergeCell ref="BK67:BL67"/>
    <mergeCell ref="X67:Y67"/>
    <mergeCell ref="AA67:AB67"/>
    <mergeCell ref="AD67:AE67"/>
    <mergeCell ref="AG67:AH67"/>
    <mergeCell ref="AJ67:AK67"/>
    <mergeCell ref="BQ65:BR65"/>
    <mergeCell ref="BT65:BU65"/>
    <mergeCell ref="BW65:BX65"/>
    <mergeCell ref="F66:G66"/>
    <mergeCell ref="H66:I66"/>
    <mergeCell ref="J66:L66"/>
    <mergeCell ref="N66:P66"/>
    <mergeCell ref="R66:S66"/>
    <mergeCell ref="U66:V66"/>
    <mergeCell ref="AU65:AV65"/>
    <mergeCell ref="AW65:AY65"/>
    <mergeCell ref="BA65:BC65"/>
    <mergeCell ref="BE65:BF65"/>
    <mergeCell ref="BH65:BI65"/>
    <mergeCell ref="BK65:BL65"/>
    <mergeCell ref="AA65:AB65"/>
    <mergeCell ref="AD65:AE65"/>
    <mergeCell ref="AG65:AH65"/>
    <mergeCell ref="AJ65:AK65"/>
    <mergeCell ref="AN65:AR69"/>
    <mergeCell ref="AS65:AT65"/>
    <mergeCell ref="BN66:BO66"/>
    <mergeCell ref="BQ66:BR66"/>
    <mergeCell ref="BT66:BU66"/>
    <mergeCell ref="BW66:BX66"/>
    <mergeCell ref="F67:G67"/>
    <mergeCell ref="H67:I67"/>
    <mergeCell ref="J67:L67"/>
    <mergeCell ref="N67:P67"/>
    <mergeCell ref="R67:S67"/>
    <mergeCell ref="U67:V67"/>
    <mergeCell ref="AU66:AV66"/>
    <mergeCell ref="F65:G65"/>
    <mergeCell ref="H65:I65"/>
    <mergeCell ref="J65:L65"/>
    <mergeCell ref="N65:P65"/>
    <mergeCell ref="R65:S65"/>
    <mergeCell ref="U65:V65"/>
    <mergeCell ref="X65:Y65"/>
    <mergeCell ref="AW64:AZ64"/>
    <mergeCell ref="BA64:BD64"/>
    <mergeCell ref="BE64:BG64"/>
    <mergeCell ref="BH64:BJ64"/>
    <mergeCell ref="BK64:BM64"/>
    <mergeCell ref="BN64:BP64"/>
    <mergeCell ref="U64:V64"/>
    <mergeCell ref="X64:Y64"/>
    <mergeCell ref="AA64:AB64"/>
    <mergeCell ref="AD64:AE64"/>
    <mergeCell ref="AG64:AH64"/>
    <mergeCell ref="AJ64:AK64"/>
    <mergeCell ref="AS63:AV64"/>
    <mergeCell ref="AW63:BG63"/>
    <mergeCell ref="BH63:BP63"/>
    <mergeCell ref="F64:G64"/>
    <mergeCell ref="H64:I64"/>
    <mergeCell ref="J64:L64"/>
    <mergeCell ref="N64:P64"/>
    <mergeCell ref="R64:S64"/>
    <mergeCell ref="X63:Z63"/>
    <mergeCell ref="BN65:BO65"/>
    <mergeCell ref="A62:E63"/>
    <mergeCell ref="F62:I63"/>
    <mergeCell ref="J62:T62"/>
    <mergeCell ref="U62:AC62"/>
    <mergeCell ref="AD62:AL62"/>
    <mergeCell ref="J63:M63"/>
    <mergeCell ref="N63:Q63"/>
    <mergeCell ref="R63:T63"/>
    <mergeCell ref="U63:W63"/>
    <mergeCell ref="BT60:BU60"/>
    <mergeCell ref="BW60:BX60"/>
    <mergeCell ref="AW61:AZ61"/>
    <mergeCell ref="BA61:BD61"/>
    <mergeCell ref="BE61:BG61"/>
    <mergeCell ref="BH61:BI61"/>
    <mergeCell ref="BK61:BL61"/>
    <mergeCell ref="BN61:BO61"/>
    <mergeCell ref="BQ61:BR61"/>
    <mergeCell ref="BT61:BU61"/>
    <mergeCell ref="BA60:BC60"/>
    <mergeCell ref="BE60:BF60"/>
    <mergeCell ref="BH60:BI60"/>
    <mergeCell ref="BK60:BL60"/>
    <mergeCell ref="BN60:BO60"/>
    <mergeCell ref="BQ60:BR60"/>
    <mergeCell ref="AA60:AB60"/>
    <mergeCell ref="BQ63:BY63"/>
    <mergeCell ref="BN59:BO59"/>
    <mergeCell ref="BQ59:BR59"/>
    <mergeCell ref="BT59:BU59"/>
    <mergeCell ref="BW59:BX59"/>
    <mergeCell ref="J60:M60"/>
    <mergeCell ref="N60:Q60"/>
    <mergeCell ref="R60:T60"/>
    <mergeCell ref="U60:V60"/>
    <mergeCell ref="X60:Y60"/>
    <mergeCell ref="AS59:AT59"/>
    <mergeCell ref="AU59:AV59"/>
    <mergeCell ref="AW59:AY59"/>
    <mergeCell ref="BA59:BC59"/>
    <mergeCell ref="BE59:BF59"/>
    <mergeCell ref="BH59:BI59"/>
    <mergeCell ref="AA63:AC63"/>
    <mergeCell ref="AD63:AF63"/>
    <mergeCell ref="AG63:AI63"/>
    <mergeCell ref="AJ63:AL63"/>
    <mergeCell ref="AN63:AR64"/>
    <mergeCell ref="BW61:BX61"/>
    <mergeCell ref="BQ64:BS64"/>
    <mergeCell ref="BT64:BV64"/>
    <mergeCell ref="BW64:BY64"/>
    <mergeCell ref="U59:V59"/>
    <mergeCell ref="X59:Y59"/>
    <mergeCell ref="AU58:AV58"/>
    <mergeCell ref="AW58:AY58"/>
    <mergeCell ref="BA58:BC58"/>
    <mergeCell ref="BE58:BF58"/>
    <mergeCell ref="BH58:BI58"/>
    <mergeCell ref="BK58:BL58"/>
    <mergeCell ref="X58:Y58"/>
    <mergeCell ref="AA58:AB58"/>
    <mergeCell ref="AD58:AE58"/>
    <mergeCell ref="AG58:AH58"/>
    <mergeCell ref="AJ58:AK58"/>
    <mergeCell ref="AS58:AT58"/>
    <mergeCell ref="AD60:AE60"/>
    <mergeCell ref="AG60:AH60"/>
    <mergeCell ref="AJ60:AK60"/>
    <mergeCell ref="AS60:AT61"/>
    <mergeCell ref="AW60:AY60"/>
    <mergeCell ref="BK59:BL59"/>
    <mergeCell ref="BT57:BU57"/>
    <mergeCell ref="BW57:BX57"/>
    <mergeCell ref="F58:G58"/>
    <mergeCell ref="H58:I58"/>
    <mergeCell ref="J58:L58"/>
    <mergeCell ref="N58:P58"/>
    <mergeCell ref="R58:S58"/>
    <mergeCell ref="U58:V58"/>
    <mergeCell ref="AU57:AV57"/>
    <mergeCell ref="AW57:AY57"/>
    <mergeCell ref="BA57:BC57"/>
    <mergeCell ref="BE57:BF57"/>
    <mergeCell ref="BH57:BI57"/>
    <mergeCell ref="BK57:BL57"/>
    <mergeCell ref="AA57:AB57"/>
    <mergeCell ref="AD57:AE57"/>
    <mergeCell ref="AG57:AH57"/>
    <mergeCell ref="AJ57:AK57"/>
    <mergeCell ref="AN57:AR61"/>
    <mergeCell ref="AS57:AT57"/>
    <mergeCell ref="AA59:AB59"/>
    <mergeCell ref="AD59:AE59"/>
    <mergeCell ref="AG59:AH59"/>
    <mergeCell ref="AJ59:AK59"/>
    <mergeCell ref="BN58:BO58"/>
    <mergeCell ref="BQ58:BR58"/>
    <mergeCell ref="BT58:BU58"/>
    <mergeCell ref="BW58:BX58"/>
    <mergeCell ref="F59:G60"/>
    <mergeCell ref="J59:L59"/>
    <mergeCell ref="N59:P59"/>
    <mergeCell ref="R59:S59"/>
    <mergeCell ref="BW56:BY56"/>
    <mergeCell ref="F57:G57"/>
    <mergeCell ref="H57:I57"/>
    <mergeCell ref="J57:L57"/>
    <mergeCell ref="N57:P57"/>
    <mergeCell ref="R57:S57"/>
    <mergeCell ref="U57:V57"/>
    <mergeCell ref="X57:Y57"/>
    <mergeCell ref="AW56:AZ56"/>
    <mergeCell ref="BA56:BD56"/>
    <mergeCell ref="BE56:BG56"/>
    <mergeCell ref="BH56:BJ56"/>
    <mergeCell ref="BK56:BM56"/>
    <mergeCell ref="BN56:BP56"/>
    <mergeCell ref="U56:V56"/>
    <mergeCell ref="X56:Y56"/>
    <mergeCell ref="AA56:AB56"/>
    <mergeCell ref="AD56:AE56"/>
    <mergeCell ref="AG56:AH56"/>
    <mergeCell ref="AJ56:AK56"/>
    <mergeCell ref="AN55:AR56"/>
    <mergeCell ref="AS55:AV56"/>
    <mergeCell ref="AW55:BG55"/>
    <mergeCell ref="BH55:BP55"/>
    <mergeCell ref="BQ55:BY55"/>
    <mergeCell ref="F56:G56"/>
    <mergeCell ref="H56:I56"/>
    <mergeCell ref="J56:L56"/>
    <mergeCell ref="N56:P56"/>
    <mergeCell ref="R56:S56"/>
    <mergeCell ref="BN57:BO57"/>
    <mergeCell ref="BQ57:BR57"/>
    <mergeCell ref="AA54:AB54"/>
    <mergeCell ref="AD54:AE54"/>
    <mergeCell ref="AG54:AH54"/>
    <mergeCell ref="AJ54:AK54"/>
    <mergeCell ref="F55:G55"/>
    <mergeCell ref="H55:I55"/>
    <mergeCell ref="J55:L55"/>
    <mergeCell ref="N55:P55"/>
    <mergeCell ref="R55:S55"/>
    <mergeCell ref="F54:G54"/>
    <mergeCell ref="H54:I54"/>
    <mergeCell ref="J54:L54"/>
    <mergeCell ref="N54:P54"/>
    <mergeCell ref="R54:S54"/>
    <mergeCell ref="U54:V54"/>
    <mergeCell ref="BQ56:BS56"/>
    <mergeCell ref="BT56:BV56"/>
    <mergeCell ref="BW53:BX53"/>
    <mergeCell ref="AD53:AE53"/>
    <mergeCell ref="AG53:AH53"/>
    <mergeCell ref="AJ53:AK53"/>
    <mergeCell ref="AW53:AZ53"/>
    <mergeCell ref="BA53:BD53"/>
    <mergeCell ref="BE53:BG53"/>
    <mergeCell ref="BW52:BX52"/>
    <mergeCell ref="A53:E60"/>
    <mergeCell ref="F53:G53"/>
    <mergeCell ref="H53:I53"/>
    <mergeCell ref="J53:L53"/>
    <mergeCell ref="N53:P53"/>
    <mergeCell ref="R53:S53"/>
    <mergeCell ref="U53:V53"/>
    <mergeCell ref="X53:Y53"/>
    <mergeCell ref="AA53:AB53"/>
    <mergeCell ref="BE52:BF52"/>
    <mergeCell ref="BH52:BI52"/>
    <mergeCell ref="BK52:BL52"/>
    <mergeCell ref="BN52:BO52"/>
    <mergeCell ref="BQ52:BR52"/>
    <mergeCell ref="BT52:BU52"/>
    <mergeCell ref="A51:E52"/>
    <mergeCell ref="F51:I52"/>
    <mergeCell ref="U55:V55"/>
    <mergeCell ref="X55:Y55"/>
    <mergeCell ref="AA55:AB55"/>
    <mergeCell ref="AD55:AE55"/>
    <mergeCell ref="AG55:AH55"/>
    <mergeCell ref="AJ55:AK55"/>
    <mergeCell ref="X54:Y54"/>
    <mergeCell ref="BW51:BX51"/>
    <mergeCell ref="J52:M52"/>
    <mergeCell ref="N52:Q52"/>
    <mergeCell ref="R52:T52"/>
    <mergeCell ref="U52:W52"/>
    <mergeCell ref="X52:Z52"/>
    <mergeCell ref="AA52:AC52"/>
    <mergeCell ref="AD52:AF52"/>
    <mergeCell ref="AG52:AI52"/>
    <mergeCell ref="AJ52:AL52"/>
    <mergeCell ref="BE51:BF51"/>
    <mergeCell ref="BH51:BI51"/>
    <mergeCell ref="BK51:BL51"/>
    <mergeCell ref="BN51:BO51"/>
    <mergeCell ref="BQ51:BR51"/>
    <mergeCell ref="BT51:BU51"/>
    <mergeCell ref="BT50:BU50"/>
    <mergeCell ref="BW50:BX50"/>
    <mergeCell ref="J51:T51"/>
    <mergeCell ref="U51:AC51"/>
    <mergeCell ref="AD51:AL51"/>
    <mergeCell ref="AS51:AT51"/>
    <mergeCell ref="AU51:AV51"/>
    <mergeCell ref="AW51:AY51"/>
    <mergeCell ref="AS50:AT50"/>
    <mergeCell ref="AU50:AV50"/>
    <mergeCell ref="AW50:AY50"/>
    <mergeCell ref="BA50:BC50"/>
    <mergeCell ref="BE50:BF50"/>
    <mergeCell ref="BH50:BI50"/>
    <mergeCell ref="BK50:BL50"/>
    <mergeCell ref="BN50:BO50"/>
    <mergeCell ref="BQ50:BR50"/>
    <mergeCell ref="BE49:BF49"/>
    <mergeCell ref="BH49:BI49"/>
    <mergeCell ref="BK49:BL49"/>
    <mergeCell ref="BN49:BO49"/>
    <mergeCell ref="BQ49:BR49"/>
    <mergeCell ref="BT49:BU49"/>
    <mergeCell ref="AJ49:AK49"/>
    <mergeCell ref="AN49:AR53"/>
    <mergeCell ref="AS49:AT49"/>
    <mergeCell ref="AU49:AV49"/>
    <mergeCell ref="AW49:AY49"/>
    <mergeCell ref="BA49:BC49"/>
    <mergeCell ref="BA51:BC51"/>
    <mergeCell ref="AS52:AT53"/>
    <mergeCell ref="AW52:AY52"/>
    <mergeCell ref="BA52:BC52"/>
    <mergeCell ref="BH53:BI53"/>
    <mergeCell ref="BK53:BL53"/>
    <mergeCell ref="BN53:BO53"/>
    <mergeCell ref="BQ53:BR53"/>
    <mergeCell ref="BT53:BU53"/>
    <mergeCell ref="BT48:BV48"/>
    <mergeCell ref="BW48:BY48"/>
    <mergeCell ref="J49:M49"/>
    <mergeCell ref="N49:Q49"/>
    <mergeCell ref="R49:T49"/>
    <mergeCell ref="U49:V49"/>
    <mergeCell ref="X49:Y49"/>
    <mergeCell ref="AA49:AB49"/>
    <mergeCell ref="AD49:AE49"/>
    <mergeCell ref="AG49:AH49"/>
    <mergeCell ref="BA48:BD48"/>
    <mergeCell ref="BE48:BG48"/>
    <mergeCell ref="BH48:BJ48"/>
    <mergeCell ref="BK48:BM48"/>
    <mergeCell ref="BN48:BP48"/>
    <mergeCell ref="BQ48:BS48"/>
    <mergeCell ref="X48:Y48"/>
    <mergeCell ref="AA48:AB48"/>
    <mergeCell ref="AD48:AE48"/>
    <mergeCell ref="AG48:AH48"/>
    <mergeCell ref="AJ48:AK48"/>
    <mergeCell ref="AW48:AZ48"/>
    <mergeCell ref="AN47:AR48"/>
    <mergeCell ref="AS47:AV48"/>
    <mergeCell ref="AW47:BG47"/>
    <mergeCell ref="BH47:BP47"/>
    <mergeCell ref="BQ47:BY47"/>
    <mergeCell ref="BW49:BX49"/>
    <mergeCell ref="F48:G49"/>
    <mergeCell ref="J48:L48"/>
    <mergeCell ref="N48:P48"/>
    <mergeCell ref="R48:S48"/>
    <mergeCell ref="U48:V48"/>
    <mergeCell ref="U47:V47"/>
    <mergeCell ref="X47:Y47"/>
    <mergeCell ref="AA47:AB47"/>
    <mergeCell ref="AD47:AE47"/>
    <mergeCell ref="AG47:AH47"/>
    <mergeCell ref="AJ47:AK47"/>
    <mergeCell ref="X46:Y46"/>
    <mergeCell ref="AA46:AB46"/>
    <mergeCell ref="AD46:AE46"/>
    <mergeCell ref="AG46:AH46"/>
    <mergeCell ref="AJ46:AK46"/>
    <mergeCell ref="F47:G47"/>
    <mergeCell ref="H47:I47"/>
    <mergeCell ref="J47:L47"/>
    <mergeCell ref="N47:P47"/>
    <mergeCell ref="R47:S47"/>
    <mergeCell ref="F46:G46"/>
    <mergeCell ref="H46:I46"/>
    <mergeCell ref="J46:L46"/>
    <mergeCell ref="N46:P46"/>
    <mergeCell ref="R46:S46"/>
    <mergeCell ref="U46:V46"/>
    <mergeCell ref="AA43:AB43"/>
    <mergeCell ref="AD43:AE43"/>
    <mergeCell ref="BH45:BI45"/>
    <mergeCell ref="BK45:BL45"/>
    <mergeCell ref="BN45:BO45"/>
    <mergeCell ref="BQ45:BR45"/>
    <mergeCell ref="BT45:BU45"/>
    <mergeCell ref="BW45:BX45"/>
    <mergeCell ref="R45:S45"/>
    <mergeCell ref="U45:V45"/>
    <mergeCell ref="X45:Y45"/>
    <mergeCell ref="AA45:AB45"/>
    <mergeCell ref="AD45:AE45"/>
    <mergeCell ref="AG45:AH45"/>
    <mergeCell ref="BH44:BI44"/>
    <mergeCell ref="BK44:BL44"/>
    <mergeCell ref="BN44:BO44"/>
    <mergeCell ref="BQ44:BR44"/>
    <mergeCell ref="BT44:BU44"/>
    <mergeCell ref="BW44:BX44"/>
    <mergeCell ref="AG44:AH44"/>
    <mergeCell ref="AJ44:AK44"/>
    <mergeCell ref="AS44:AT45"/>
    <mergeCell ref="AW44:AY44"/>
    <mergeCell ref="BA44:BC44"/>
    <mergeCell ref="BE44:BF44"/>
    <mergeCell ref="AJ45:AK45"/>
    <mergeCell ref="AW45:AZ45"/>
    <mergeCell ref="BA45:BD45"/>
    <mergeCell ref="BE45:BG45"/>
    <mergeCell ref="N42:P42"/>
    <mergeCell ref="R42:S42"/>
    <mergeCell ref="F45:G45"/>
    <mergeCell ref="H45:I45"/>
    <mergeCell ref="J45:L45"/>
    <mergeCell ref="N45:P45"/>
    <mergeCell ref="BW43:BX43"/>
    <mergeCell ref="F44:G44"/>
    <mergeCell ref="H44:I44"/>
    <mergeCell ref="J44:L44"/>
    <mergeCell ref="N44:P44"/>
    <mergeCell ref="R44:S44"/>
    <mergeCell ref="U44:V44"/>
    <mergeCell ref="X44:Y44"/>
    <mergeCell ref="AA44:AB44"/>
    <mergeCell ref="AD44:AE44"/>
    <mergeCell ref="BE43:BF43"/>
    <mergeCell ref="BH43:BI43"/>
    <mergeCell ref="BK43:BL43"/>
    <mergeCell ref="BN43:BO43"/>
    <mergeCell ref="BQ43:BR43"/>
    <mergeCell ref="BT43:BU43"/>
    <mergeCell ref="AG43:AH43"/>
    <mergeCell ref="AJ43:AK43"/>
    <mergeCell ref="AS43:AT43"/>
    <mergeCell ref="AU43:AV43"/>
    <mergeCell ref="AW43:AY43"/>
    <mergeCell ref="BA43:BC43"/>
    <mergeCell ref="N43:P43"/>
    <mergeCell ref="R43:S43"/>
    <mergeCell ref="U43:V43"/>
    <mergeCell ref="X43:Y43"/>
    <mergeCell ref="A40:E41"/>
    <mergeCell ref="F40:I41"/>
    <mergeCell ref="BW42:BX42"/>
    <mergeCell ref="F43:G43"/>
    <mergeCell ref="H43:I43"/>
    <mergeCell ref="J43:L43"/>
    <mergeCell ref="J41:M41"/>
    <mergeCell ref="N41:Q41"/>
    <mergeCell ref="R41:T41"/>
    <mergeCell ref="U41:W41"/>
    <mergeCell ref="X41:Z41"/>
    <mergeCell ref="AA41:AC41"/>
    <mergeCell ref="AD41:AF41"/>
    <mergeCell ref="AG41:AI41"/>
    <mergeCell ref="AJ41:AL41"/>
    <mergeCell ref="BE40:BG40"/>
    <mergeCell ref="BE42:BF42"/>
    <mergeCell ref="BH42:BI42"/>
    <mergeCell ref="BK42:BL42"/>
    <mergeCell ref="BN42:BO42"/>
    <mergeCell ref="BQ42:BR42"/>
    <mergeCell ref="BT42:BU42"/>
    <mergeCell ref="U42:V42"/>
    <mergeCell ref="X42:Y42"/>
    <mergeCell ref="AA42:AB42"/>
    <mergeCell ref="AD42:AE42"/>
    <mergeCell ref="AG42:AH42"/>
    <mergeCell ref="AJ42:AK42"/>
    <mergeCell ref="A42:E49"/>
    <mergeCell ref="F42:G42"/>
    <mergeCell ref="H42:I42"/>
    <mergeCell ref="J42:L42"/>
    <mergeCell ref="AN39:AR40"/>
    <mergeCell ref="AS39:AV40"/>
    <mergeCell ref="BH41:BI41"/>
    <mergeCell ref="BK41:BL41"/>
    <mergeCell ref="BN41:BO41"/>
    <mergeCell ref="BQ41:BR41"/>
    <mergeCell ref="BT41:BU41"/>
    <mergeCell ref="BW41:BX41"/>
    <mergeCell ref="AN41:AR45"/>
    <mergeCell ref="AS41:AT41"/>
    <mergeCell ref="AU41:AV41"/>
    <mergeCell ref="AW41:AY41"/>
    <mergeCell ref="BA41:BC41"/>
    <mergeCell ref="BE41:BF41"/>
    <mergeCell ref="AS42:AT42"/>
    <mergeCell ref="AU42:AV42"/>
    <mergeCell ref="AW42:AY42"/>
    <mergeCell ref="BA42:BC42"/>
    <mergeCell ref="BW40:BY40"/>
    <mergeCell ref="BH40:BJ40"/>
    <mergeCell ref="BK40:BM40"/>
    <mergeCell ref="BN40:BP40"/>
    <mergeCell ref="BQ40:BS40"/>
    <mergeCell ref="BT40:BV40"/>
    <mergeCell ref="AW39:BG39"/>
    <mergeCell ref="BH39:BP39"/>
    <mergeCell ref="BQ39:BY39"/>
    <mergeCell ref="R37:S37"/>
    <mergeCell ref="U37:V37"/>
    <mergeCell ref="X37:Y37"/>
    <mergeCell ref="AS36:AT37"/>
    <mergeCell ref="AW36:AY36"/>
    <mergeCell ref="BA36:BC36"/>
    <mergeCell ref="BE36:BF36"/>
    <mergeCell ref="BH36:BI36"/>
    <mergeCell ref="BK36:BL36"/>
    <mergeCell ref="AW37:AZ37"/>
    <mergeCell ref="BA37:BD37"/>
    <mergeCell ref="BE37:BG37"/>
    <mergeCell ref="BH37:BI37"/>
    <mergeCell ref="U36:V36"/>
    <mergeCell ref="X36:Y36"/>
    <mergeCell ref="AA36:AB36"/>
    <mergeCell ref="AD36:AE36"/>
    <mergeCell ref="U34:V34"/>
    <mergeCell ref="X34:Y34"/>
    <mergeCell ref="J40:T40"/>
    <mergeCell ref="U40:AC40"/>
    <mergeCell ref="AD40:AL40"/>
    <mergeCell ref="AW40:AZ40"/>
    <mergeCell ref="BA40:BD40"/>
    <mergeCell ref="AA38:AB38"/>
    <mergeCell ref="BK35:BL35"/>
    <mergeCell ref="BN35:BO35"/>
    <mergeCell ref="BQ35:BR35"/>
    <mergeCell ref="BK37:BL37"/>
    <mergeCell ref="BN37:BO37"/>
    <mergeCell ref="BQ37:BR37"/>
    <mergeCell ref="BT37:BU37"/>
    <mergeCell ref="BW37:BX37"/>
    <mergeCell ref="J38:M38"/>
    <mergeCell ref="N38:Q38"/>
    <mergeCell ref="R38:T38"/>
    <mergeCell ref="U38:V38"/>
    <mergeCell ref="X38:Y38"/>
    <mergeCell ref="BN36:BO36"/>
    <mergeCell ref="BQ36:BR36"/>
    <mergeCell ref="BT36:BU36"/>
    <mergeCell ref="BW36:BX36"/>
    <mergeCell ref="AD38:AE38"/>
    <mergeCell ref="AG38:AH38"/>
    <mergeCell ref="AJ38:AK38"/>
    <mergeCell ref="BT35:BU35"/>
    <mergeCell ref="BW35:BX35"/>
    <mergeCell ref="AS35:AT35"/>
    <mergeCell ref="AU35:AV35"/>
    <mergeCell ref="AA35:AB35"/>
    <mergeCell ref="AD35:AE35"/>
    <mergeCell ref="AG35:AH35"/>
    <mergeCell ref="AJ35:AK35"/>
    <mergeCell ref="BK33:BL33"/>
    <mergeCell ref="BN33:BO33"/>
    <mergeCell ref="BQ33:BR33"/>
    <mergeCell ref="BT33:BU33"/>
    <mergeCell ref="BW33:BX33"/>
    <mergeCell ref="BK34:BL34"/>
    <mergeCell ref="BN34:BO34"/>
    <mergeCell ref="BQ34:BR34"/>
    <mergeCell ref="BT34:BU34"/>
    <mergeCell ref="BW34:BX34"/>
    <mergeCell ref="AS34:AT34"/>
    <mergeCell ref="AU34:AV34"/>
    <mergeCell ref="AW34:AY34"/>
    <mergeCell ref="BA34:BC34"/>
    <mergeCell ref="BE34:BF34"/>
    <mergeCell ref="BH34:BI34"/>
    <mergeCell ref="AW35:AY35"/>
    <mergeCell ref="BA35:BC35"/>
    <mergeCell ref="F34:G34"/>
    <mergeCell ref="H34:I34"/>
    <mergeCell ref="J34:L34"/>
    <mergeCell ref="N34:P34"/>
    <mergeCell ref="R34:S34"/>
    <mergeCell ref="AS33:AT33"/>
    <mergeCell ref="AU33:AV33"/>
    <mergeCell ref="AW33:AY33"/>
    <mergeCell ref="BA33:BC33"/>
    <mergeCell ref="BE33:BF33"/>
    <mergeCell ref="BH33:BI33"/>
    <mergeCell ref="X33:Y33"/>
    <mergeCell ref="AA33:AB33"/>
    <mergeCell ref="AD33:AE33"/>
    <mergeCell ref="AG33:AH33"/>
    <mergeCell ref="AJ33:AK33"/>
    <mergeCell ref="AN33:AR37"/>
    <mergeCell ref="AA37:AB37"/>
    <mergeCell ref="AD37:AE37"/>
    <mergeCell ref="AG37:AH37"/>
    <mergeCell ref="AJ37:AK37"/>
    <mergeCell ref="F35:G35"/>
    <mergeCell ref="AG36:AH36"/>
    <mergeCell ref="AJ36:AK36"/>
    <mergeCell ref="AA34:AB34"/>
    <mergeCell ref="AD34:AE34"/>
    <mergeCell ref="AG34:AH34"/>
    <mergeCell ref="AJ34:AK34"/>
    <mergeCell ref="BE35:BF35"/>
    <mergeCell ref="BH35:BI35"/>
    <mergeCell ref="U35:V35"/>
    <mergeCell ref="X35:Y35"/>
    <mergeCell ref="BN32:BP32"/>
    <mergeCell ref="BQ32:BS32"/>
    <mergeCell ref="BT32:BV32"/>
    <mergeCell ref="BW32:BY32"/>
    <mergeCell ref="F33:G33"/>
    <mergeCell ref="H33:I33"/>
    <mergeCell ref="J33:L33"/>
    <mergeCell ref="N33:P33"/>
    <mergeCell ref="R33:S33"/>
    <mergeCell ref="U33:V33"/>
    <mergeCell ref="AJ32:AK32"/>
    <mergeCell ref="AW32:AZ32"/>
    <mergeCell ref="BA32:BD32"/>
    <mergeCell ref="BE32:BG32"/>
    <mergeCell ref="BH32:BJ32"/>
    <mergeCell ref="BK32:BM32"/>
    <mergeCell ref="AS31:AV32"/>
    <mergeCell ref="AW31:BG31"/>
    <mergeCell ref="BH31:BP31"/>
    <mergeCell ref="BQ31:BY31"/>
    <mergeCell ref="F32:G32"/>
    <mergeCell ref="H32:I32"/>
    <mergeCell ref="J32:L32"/>
    <mergeCell ref="N32:P32"/>
    <mergeCell ref="R32:S32"/>
    <mergeCell ref="U32:V32"/>
    <mergeCell ref="X31:Y31"/>
    <mergeCell ref="AA31:AB31"/>
    <mergeCell ref="AD31:AE31"/>
    <mergeCell ref="AG31:AH31"/>
    <mergeCell ref="AJ31:AK31"/>
    <mergeCell ref="AN31:AR32"/>
    <mergeCell ref="X32:Y32"/>
    <mergeCell ref="AA32:AB32"/>
    <mergeCell ref="AD32:AE32"/>
    <mergeCell ref="AG32:AH32"/>
    <mergeCell ref="AD30:AF30"/>
    <mergeCell ref="AG30:AI30"/>
    <mergeCell ref="AJ30:AL30"/>
    <mergeCell ref="A31:E38"/>
    <mergeCell ref="F31:G31"/>
    <mergeCell ref="H31:I31"/>
    <mergeCell ref="J31:L31"/>
    <mergeCell ref="N31:P31"/>
    <mergeCell ref="R31:S31"/>
    <mergeCell ref="U31:V31"/>
    <mergeCell ref="J30:M30"/>
    <mergeCell ref="N30:Q30"/>
    <mergeCell ref="R30:T30"/>
    <mergeCell ref="U30:W30"/>
    <mergeCell ref="X30:Z30"/>
    <mergeCell ref="AA30:AC30"/>
    <mergeCell ref="H35:I35"/>
    <mergeCell ref="J35:L35"/>
    <mergeCell ref="N35:P35"/>
    <mergeCell ref="R35:S35"/>
    <mergeCell ref="F36:G36"/>
    <mergeCell ref="H36:I36"/>
    <mergeCell ref="J36:L36"/>
    <mergeCell ref="N36:P36"/>
    <mergeCell ref="R36:S36"/>
    <mergeCell ref="F37:G38"/>
    <mergeCell ref="J37:L37"/>
    <mergeCell ref="N37:P37"/>
    <mergeCell ref="BH29:BI29"/>
    <mergeCell ref="BK29:BL29"/>
    <mergeCell ref="BN29:BO29"/>
    <mergeCell ref="BQ29:BR29"/>
    <mergeCell ref="BT29:BU29"/>
    <mergeCell ref="BW29:BX29"/>
    <mergeCell ref="BT28:BU28"/>
    <mergeCell ref="BW28:BX28"/>
    <mergeCell ref="A29:E30"/>
    <mergeCell ref="F29:I30"/>
    <mergeCell ref="J29:T29"/>
    <mergeCell ref="U29:AC29"/>
    <mergeCell ref="AD29:AL29"/>
    <mergeCell ref="AW29:AZ29"/>
    <mergeCell ref="BA29:BD29"/>
    <mergeCell ref="BE29:BG29"/>
    <mergeCell ref="BT27:BU27"/>
    <mergeCell ref="BW27:BX27"/>
    <mergeCell ref="AS28:AT29"/>
    <mergeCell ref="AW28:AY28"/>
    <mergeCell ref="BA28:BC28"/>
    <mergeCell ref="BE28:BF28"/>
    <mergeCell ref="BH28:BI28"/>
    <mergeCell ref="BK28:BL28"/>
    <mergeCell ref="BN28:BO28"/>
    <mergeCell ref="BQ28:BR28"/>
    <mergeCell ref="BA27:BC27"/>
    <mergeCell ref="BE27:BF27"/>
    <mergeCell ref="BH27:BI27"/>
    <mergeCell ref="BK27:BL27"/>
    <mergeCell ref="BN27:BO27"/>
    <mergeCell ref="BQ27:BR27"/>
    <mergeCell ref="AD27:AE27"/>
    <mergeCell ref="AG27:AH27"/>
    <mergeCell ref="AJ27:AK27"/>
    <mergeCell ref="AS27:AT27"/>
    <mergeCell ref="AU27:AV27"/>
    <mergeCell ref="AW27:AY27"/>
    <mergeCell ref="J27:M27"/>
    <mergeCell ref="N27:Q27"/>
    <mergeCell ref="R27:T27"/>
    <mergeCell ref="U27:V27"/>
    <mergeCell ref="X27:Y27"/>
    <mergeCell ref="AA27:AB27"/>
    <mergeCell ref="BH26:BI26"/>
    <mergeCell ref="BK26:BL26"/>
    <mergeCell ref="BN26:BO26"/>
    <mergeCell ref="BQ26:BR26"/>
    <mergeCell ref="BT26:BU26"/>
    <mergeCell ref="AG26:AH26"/>
    <mergeCell ref="BW26:BX26"/>
    <mergeCell ref="AJ26:AK26"/>
    <mergeCell ref="AS26:AT26"/>
    <mergeCell ref="AU26:AV26"/>
    <mergeCell ref="AW26:AY26"/>
    <mergeCell ref="BA26:BC26"/>
    <mergeCell ref="BE26:BF26"/>
    <mergeCell ref="BK25:BL25"/>
    <mergeCell ref="BN25:BO25"/>
    <mergeCell ref="BQ25:BR25"/>
    <mergeCell ref="BT25:BU25"/>
    <mergeCell ref="BW25:BX25"/>
    <mergeCell ref="F26:G27"/>
    <mergeCell ref="J26:L26"/>
    <mergeCell ref="N26:P26"/>
    <mergeCell ref="R26:S26"/>
    <mergeCell ref="U26:V26"/>
    <mergeCell ref="AS25:AT25"/>
    <mergeCell ref="AU25:AV25"/>
    <mergeCell ref="AW25:AY25"/>
    <mergeCell ref="BA25:BC25"/>
    <mergeCell ref="BE25:BF25"/>
    <mergeCell ref="BH25:BI25"/>
    <mergeCell ref="X25:Y25"/>
    <mergeCell ref="AA25:AB25"/>
    <mergeCell ref="AD25:AE25"/>
    <mergeCell ref="AG25:AH25"/>
    <mergeCell ref="AJ25:AK25"/>
    <mergeCell ref="AN25:AR29"/>
    <mergeCell ref="X26:Y26"/>
    <mergeCell ref="AA26:AB26"/>
    <mergeCell ref="AD26:AE26"/>
    <mergeCell ref="BN24:BP24"/>
    <mergeCell ref="BQ24:BS24"/>
    <mergeCell ref="BT24:BV24"/>
    <mergeCell ref="BW24:BY24"/>
    <mergeCell ref="F25:G25"/>
    <mergeCell ref="H25:I25"/>
    <mergeCell ref="J25:L25"/>
    <mergeCell ref="N25:P25"/>
    <mergeCell ref="R25:S25"/>
    <mergeCell ref="U25:V25"/>
    <mergeCell ref="AJ24:AK24"/>
    <mergeCell ref="AW24:AZ24"/>
    <mergeCell ref="BA24:BD24"/>
    <mergeCell ref="BE24:BG24"/>
    <mergeCell ref="BH24:BJ24"/>
    <mergeCell ref="BK24:BM24"/>
    <mergeCell ref="AS23:AV24"/>
    <mergeCell ref="AW23:BG23"/>
    <mergeCell ref="BH23:BP23"/>
    <mergeCell ref="BQ23:BY23"/>
    <mergeCell ref="F24:G24"/>
    <mergeCell ref="H24:I24"/>
    <mergeCell ref="J24:L24"/>
    <mergeCell ref="N24:P24"/>
    <mergeCell ref="R24:S24"/>
    <mergeCell ref="U24:V24"/>
    <mergeCell ref="X23:Y23"/>
    <mergeCell ref="AA23:AB23"/>
    <mergeCell ref="AD23:AE23"/>
    <mergeCell ref="AG23:AH23"/>
    <mergeCell ref="AJ23:AK23"/>
    <mergeCell ref="AN23:AR24"/>
    <mergeCell ref="N23:P23"/>
    <mergeCell ref="R23:S23"/>
    <mergeCell ref="U23:V23"/>
    <mergeCell ref="BQ21:BR21"/>
    <mergeCell ref="BT21:BU21"/>
    <mergeCell ref="BW21:BX21"/>
    <mergeCell ref="F22:G22"/>
    <mergeCell ref="H22:I22"/>
    <mergeCell ref="J22:L22"/>
    <mergeCell ref="N22:P22"/>
    <mergeCell ref="R22:S22"/>
    <mergeCell ref="U22:V22"/>
    <mergeCell ref="X22:Y22"/>
    <mergeCell ref="AW21:AZ21"/>
    <mergeCell ref="BA21:BD21"/>
    <mergeCell ref="BE21:BG21"/>
    <mergeCell ref="BH21:BI21"/>
    <mergeCell ref="BK21:BL21"/>
    <mergeCell ref="BN21:BO21"/>
    <mergeCell ref="BQ20:BR20"/>
    <mergeCell ref="BT20:BU20"/>
    <mergeCell ref="BW20:BX20"/>
    <mergeCell ref="F21:G21"/>
    <mergeCell ref="H21:I21"/>
    <mergeCell ref="J21:L21"/>
    <mergeCell ref="N21:P21"/>
    <mergeCell ref="R21:S21"/>
    <mergeCell ref="U21:V21"/>
    <mergeCell ref="X21:Y21"/>
    <mergeCell ref="AW20:AY20"/>
    <mergeCell ref="BA20:BC20"/>
    <mergeCell ref="BE20:BF20"/>
    <mergeCell ref="BH20:BI20"/>
    <mergeCell ref="BK20:BL20"/>
    <mergeCell ref="BN20:BO20"/>
    <mergeCell ref="X20:Y20"/>
    <mergeCell ref="AA20:AB20"/>
    <mergeCell ref="AD20:AE20"/>
    <mergeCell ref="AG20:AH20"/>
    <mergeCell ref="AJ20:AK20"/>
    <mergeCell ref="AS20:AT21"/>
    <mergeCell ref="AA21:AB21"/>
    <mergeCell ref="AD21:AE21"/>
    <mergeCell ref="AG21:AH21"/>
    <mergeCell ref="AJ21:AK21"/>
    <mergeCell ref="A20:E27"/>
    <mergeCell ref="F20:G20"/>
    <mergeCell ref="H20:I20"/>
    <mergeCell ref="J20:L20"/>
    <mergeCell ref="N20:P20"/>
    <mergeCell ref="R20:S20"/>
    <mergeCell ref="U20:V20"/>
    <mergeCell ref="AW19:AY19"/>
    <mergeCell ref="BA19:BC19"/>
    <mergeCell ref="BE19:BF19"/>
    <mergeCell ref="BH19:BI19"/>
    <mergeCell ref="BK19:BL19"/>
    <mergeCell ref="BN19:BO19"/>
    <mergeCell ref="AA19:AC19"/>
    <mergeCell ref="AD19:AF19"/>
    <mergeCell ref="AG19:AI19"/>
    <mergeCell ref="AJ19:AL19"/>
    <mergeCell ref="AS19:AT19"/>
    <mergeCell ref="AU19:AV19"/>
    <mergeCell ref="A18:E19"/>
    <mergeCell ref="F18:I19"/>
    <mergeCell ref="X24:Y24"/>
    <mergeCell ref="AA24:AB24"/>
    <mergeCell ref="AD24:AE24"/>
    <mergeCell ref="AG24:AH24"/>
    <mergeCell ref="AA22:AB22"/>
    <mergeCell ref="AD22:AE22"/>
    <mergeCell ref="AG22:AH22"/>
    <mergeCell ref="AJ22:AK22"/>
    <mergeCell ref="F23:G23"/>
    <mergeCell ref="H23:I23"/>
    <mergeCell ref="J23:L23"/>
    <mergeCell ref="BT18:BU18"/>
    <mergeCell ref="BW18:BX18"/>
    <mergeCell ref="J19:M19"/>
    <mergeCell ref="N19:Q19"/>
    <mergeCell ref="R19:T19"/>
    <mergeCell ref="U19:W19"/>
    <mergeCell ref="X19:Z19"/>
    <mergeCell ref="AS18:AT18"/>
    <mergeCell ref="AU18:AV18"/>
    <mergeCell ref="AW18:AY18"/>
    <mergeCell ref="BA18:BC18"/>
    <mergeCell ref="BE18:BF18"/>
    <mergeCell ref="BH18:BI18"/>
    <mergeCell ref="BK17:BL17"/>
    <mergeCell ref="BN17:BO17"/>
    <mergeCell ref="BQ17:BR17"/>
    <mergeCell ref="BT17:BU17"/>
    <mergeCell ref="BW17:BX17"/>
    <mergeCell ref="J18:T18"/>
    <mergeCell ref="U18:AC18"/>
    <mergeCell ref="AD18:AL18"/>
    <mergeCell ref="BQ19:BR19"/>
    <mergeCell ref="BT19:BU19"/>
    <mergeCell ref="BW19:BX19"/>
    <mergeCell ref="AN15:AR16"/>
    <mergeCell ref="AD16:AE16"/>
    <mergeCell ref="AG16:AH16"/>
    <mergeCell ref="AJ16:AK16"/>
    <mergeCell ref="X14:Y14"/>
    <mergeCell ref="AA14:AB14"/>
    <mergeCell ref="AD14:AE14"/>
    <mergeCell ref="AG14:AH14"/>
    <mergeCell ref="AJ14:AK14"/>
    <mergeCell ref="BQ16:BS16"/>
    <mergeCell ref="BT16:BV16"/>
    <mergeCell ref="BW16:BY16"/>
    <mergeCell ref="AN17:AR21"/>
    <mergeCell ref="AS17:AT17"/>
    <mergeCell ref="AU17:AV17"/>
    <mergeCell ref="AW17:AY17"/>
    <mergeCell ref="BA17:BC17"/>
    <mergeCell ref="BE17:BF17"/>
    <mergeCell ref="BH17:BI17"/>
    <mergeCell ref="AW16:AZ16"/>
    <mergeCell ref="BA16:BD16"/>
    <mergeCell ref="BE16:BG16"/>
    <mergeCell ref="BH16:BJ16"/>
    <mergeCell ref="BK16:BM16"/>
    <mergeCell ref="BN16:BP16"/>
    <mergeCell ref="AS15:AV16"/>
    <mergeCell ref="AW15:BG15"/>
    <mergeCell ref="BH15:BP15"/>
    <mergeCell ref="BQ15:BY15"/>
    <mergeCell ref="BK18:BL18"/>
    <mergeCell ref="BN18:BO18"/>
    <mergeCell ref="BQ18:BR18"/>
    <mergeCell ref="F15:G16"/>
    <mergeCell ref="J15:L15"/>
    <mergeCell ref="N15:P15"/>
    <mergeCell ref="R15:S15"/>
    <mergeCell ref="U15:V15"/>
    <mergeCell ref="BN13:BO13"/>
    <mergeCell ref="BQ13:BR13"/>
    <mergeCell ref="BT13:BU13"/>
    <mergeCell ref="BW13:BX13"/>
    <mergeCell ref="F14:G14"/>
    <mergeCell ref="H14:I14"/>
    <mergeCell ref="J14:L14"/>
    <mergeCell ref="N14:P14"/>
    <mergeCell ref="R14:S14"/>
    <mergeCell ref="U14:V14"/>
    <mergeCell ref="AJ13:AK13"/>
    <mergeCell ref="AW13:AZ13"/>
    <mergeCell ref="BA13:BD13"/>
    <mergeCell ref="BE13:BG13"/>
    <mergeCell ref="BH13:BI13"/>
    <mergeCell ref="BK13:BL13"/>
    <mergeCell ref="J16:M16"/>
    <mergeCell ref="N16:Q16"/>
    <mergeCell ref="R16:T16"/>
    <mergeCell ref="U16:V16"/>
    <mergeCell ref="X16:Y16"/>
    <mergeCell ref="AA16:AB16"/>
    <mergeCell ref="X15:Y15"/>
    <mergeCell ref="AA15:AB15"/>
    <mergeCell ref="AD15:AE15"/>
    <mergeCell ref="AG15:AH15"/>
    <mergeCell ref="AJ15:AK15"/>
    <mergeCell ref="AJ11:AK11"/>
    <mergeCell ref="F10:G10"/>
    <mergeCell ref="H10:I10"/>
    <mergeCell ref="J10:L10"/>
    <mergeCell ref="F13:G13"/>
    <mergeCell ref="H13:I13"/>
    <mergeCell ref="J13:L13"/>
    <mergeCell ref="N13:P13"/>
    <mergeCell ref="R13:S13"/>
    <mergeCell ref="U13:V13"/>
    <mergeCell ref="AS12:AT13"/>
    <mergeCell ref="AW12:AY12"/>
    <mergeCell ref="BA12:BC12"/>
    <mergeCell ref="BE12:BF12"/>
    <mergeCell ref="BH12:BI12"/>
    <mergeCell ref="BK12:BL12"/>
    <mergeCell ref="U12:V12"/>
    <mergeCell ref="X12:Y12"/>
    <mergeCell ref="AA12:AB12"/>
    <mergeCell ref="AD12:AE12"/>
    <mergeCell ref="AG12:AH12"/>
    <mergeCell ref="AJ12:AK12"/>
    <mergeCell ref="F12:G12"/>
    <mergeCell ref="H12:I12"/>
    <mergeCell ref="J12:L12"/>
    <mergeCell ref="N12:P12"/>
    <mergeCell ref="R12:S12"/>
    <mergeCell ref="AG13:AH13"/>
    <mergeCell ref="X13:Y13"/>
    <mergeCell ref="AA13:AB13"/>
    <mergeCell ref="AD13:AE13"/>
    <mergeCell ref="BT9:BU9"/>
    <mergeCell ref="BW9:BX9"/>
    <mergeCell ref="BK10:BL10"/>
    <mergeCell ref="BN10:BO10"/>
    <mergeCell ref="BQ10:BR10"/>
    <mergeCell ref="BQ8:BS8"/>
    <mergeCell ref="BT8:BV8"/>
    <mergeCell ref="BW8:BY8"/>
    <mergeCell ref="BK8:BM8"/>
    <mergeCell ref="BN8:BP8"/>
    <mergeCell ref="AW7:BG7"/>
    <mergeCell ref="BH7:BP7"/>
    <mergeCell ref="F11:G11"/>
    <mergeCell ref="H11:I11"/>
    <mergeCell ref="J11:L11"/>
    <mergeCell ref="N11:P11"/>
    <mergeCell ref="R11:S11"/>
    <mergeCell ref="AS10:AT10"/>
    <mergeCell ref="AU10:AV10"/>
    <mergeCell ref="AW10:AY10"/>
    <mergeCell ref="BA10:BC10"/>
    <mergeCell ref="BE10:BF10"/>
    <mergeCell ref="BH10:BI10"/>
    <mergeCell ref="U10:V10"/>
    <mergeCell ref="X10:Y10"/>
    <mergeCell ref="AA10:AB10"/>
    <mergeCell ref="AD10:AE10"/>
    <mergeCell ref="AG10:AH10"/>
    <mergeCell ref="AJ10:AK10"/>
    <mergeCell ref="AS11:AT11"/>
    <mergeCell ref="AU11:AV11"/>
    <mergeCell ref="AW11:AY11"/>
    <mergeCell ref="A7:E8"/>
    <mergeCell ref="F7:I8"/>
    <mergeCell ref="J7:T7"/>
    <mergeCell ref="AD8:AF8"/>
    <mergeCell ref="AG8:AI8"/>
    <mergeCell ref="AJ8:AL8"/>
    <mergeCell ref="A9:E16"/>
    <mergeCell ref="F9:G9"/>
    <mergeCell ref="H9:I9"/>
    <mergeCell ref="J9:L9"/>
    <mergeCell ref="N9:P9"/>
    <mergeCell ref="R9:S9"/>
    <mergeCell ref="U9:V9"/>
    <mergeCell ref="AW8:AZ8"/>
    <mergeCell ref="BA8:BD8"/>
    <mergeCell ref="BE8:BG8"/>
    <mergeCell ref="BH8:BJ8"/>
    <mergeCell ref="AS7:AV8"/>
    <mergeCell ref="U8:W8"/>
    <mergeCell ref="X8:Z8"/>
    <mergeCell ref="AA8:AC8"/>
    <mergeCell ref="U7:AC7"/>
    <mergeCell ref="AD7:AL7"/>
    <mergeCell ref="AN7:AR8"/>
    <mergeCell ref="BA11:BC11"/>
    <mergeCell ref="BE11:BF11"/>
    <mergeCell ref="BH11:BI11"/>
    <mergeCell ref="U11:V11"/>
    <mergeCell ref="X11:Y11"/>
    <mergeCell ref="AA11:AB11"/>
    <mergeCell ref="AD11:AE11"/>
    <mergeCell ref="AG11:AH11"/>
    <mergeCell ref="BQ7:BY7"/>
    <mergeCell ref="J8:M8"/>
    <mergeCell ref="N8:Q8"/>
    <mergeCell ref="R8:T8"/>
    <mergeCell ref="N10:P10"/>
    <mergeCell ref="R10:S10"/>
    <mergeCell ref="AS9:AT9"/>
    <mergeCell ref="AU9:AV9"/>
    <mergeCell ref="AW9:AY9"/>
    <mergeCell ref="BA9:BC9"/>
    <mergeCell ref="BE9:BF9"/>
    <mergeCell ref="BH9:BI9"/>
    <mergeCell ref="X9:Y9"/>
    <mergeCell ref="AA9:AB9"/>
    <mergeCell ref="AD9:AE9"/>
    <mergeCell ref="AG9:AH9"/>
    <mergeCell ref="AJ9:AK9"/>
    <mergeCell ref="AN9:AR13"/>
    <mergeCell ref="BT10:BU10"/>
    <mergeCell ref="BW10:BX10"/>
    <mergeCell ref="BK11:BL11"/>
    <mergeCell ref="BN12:BO12"/>
    <mergeCell ref="BQ12:BR12"/>
    <mergeCell ref="BT12:BU12"/>
    <mergeCell ref="BW12:BX12"/>
    <mergeCell ref="BN11:BO11"/>
    <mergeCell ref="BQ11:BR11"/>
    <mergeCell ref="BT11:BU11"/>
    <mergeCell ref="BW11:BX11"/>
    <mergeCell ref="BK9:BL9"/>
    <mergeCell ref="BN9:BO9"/>
    <mergeCell ref="BQ9:BR9"/>
  </mergeCells>
  <phoneticPr fontId="3"/>
  <pageMargins left="0.70866141732283472" right="0.70866141732283472" top="0.55118110236220474" bottom="0.55118110236220474" header="0.31496062992125984" footer="0.31496062992125984"/>
  <pageSetup paperSize="9" orientation="landscape"/>
  <colBreaks count="1" manualBreakCount="1">
    <brk id="39"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3"/>
  <sheetViews>
    <sheetView zoomScaleNormal="100" workbookViewId="0">
      <selection sqref="A1:A6"/>
    </sheetView>
  </sheetViews>
  <sheetFormatPr defaultRowHeight="12" x14ac:dyDescent="0.15"/>
  <sheetData>
    <row r="1" spans="1:256" x14ac:dyDescent="0.15">
      <c r="A1" s="1170" t="s">
        <v>169</v>
      </c>
      <c r="B1" s="1170" t="s">
        <v>344</v>
      </c>
      <c r="C1" s="1170" t="s">
        <v>345</v>
      </c>
      <c r="D1" s="1178" t="s">
        <v>346</v>
      </c>
      <c r="E1" s="1178" t="s">
        <v>347</v>
      </c>
      <c r="F1" s="1170" t="s">
        <v>348</v>
      </c>
      <c r="G1" s="1170" t="s">
        <v>349</v>
      </c>
      <c r="H1" s="1170" t="s">
        <v>350</v>
      </c>
      <c r="I1" s="1165" t="s">
        <v>285</v>
      </c>
      <c r="J1" s="1165"/>
      <c r="K1" s="1165" t="s">
        <v>288</v>
      </c>
      <c r="L1" s="1165"/>
      <c r="M1" s="1165"/>
      <c r="N1" s="1165"/>
      <c r="O1" s="1165"/>
      <c r="P1" s="1165"/>
      <c r="Q1" s="1165"/>
      <c r="R1" s="1165"/>
      <c r="S1" s="1165"/>
      <c r="T1" s="1165"/>
      <c r="U1" s="1165"/>
      <c r="V1" s="1165"/>
      <c r="W1" s="1165"/>
      <c r="X1" s="1165"/>
      <c r="Y1" s="1165"/>
      <c r="Z1" s="1165"/>
      <c r="AA1" s="1165"/>
      <c r="AB1" s="1165"/>
      <c r="AC1" s="1165"/>
      <c r="AD1" s="1165"/>
      <c r="AE1" s="1165" t="s">
        <v>426</v>
      </c>
      <c r="AF1" s="1165"/>
      <c r="AG1" s="1165"/>
      <c r="AH1" s="1165"/>
      <c r="AI1" s="1165"/>
      <c r="AJ1" s="1165"/>
      <c r="AK1" s="1165"/>
      <c r="AL1" s="1165"/>
      <c r="AM1" s="1165"/>
      <c r="AN1" s="1165"/>
      <c r="AO1" s="1165"/>
      <c r="AP1" s="1165"/>
      <c r="AQ1" s="1165"/>
      <c r="AR1" s="1165"/>
      <c r="AS1" s="1165"/>
      <c r="AT1" s="1165"/>
      <c r="AU1" s="1165"/>
      <c r="AV1" s="1165"/>
      <c r="AW1" s="1165"/>
      <c r="AX1" s="1165"/>
      <c r="AY1" s="1188"/>
      <c r="AZ1" s="428"/>
      <c r="BA1" s="428"/>
      <c r="BB1" s="429"/>
      <c r="BC1" s="1188" t="s">
        <v>404</v>
      </c>
      <c r="BD1" s="1189"/>
      <c r="BE1" s="1189"/>
      <c r="BF1" s="1189"/>
      <c r="BG1" s="1189"/>
      <c r="BH1" s="1189"/>
      <c r="BI1" s="1189"/>
      <c r="BJ1" s="1189"/>
      <c r="BK1" s="1189"/>
      <c r="BL1" s="1190"/>
      <c r="BM1" s="1165" t="s">
        <v>438</v>
      </c>
      <c r="BN1" s="1165"/>
      <c r="BO1" s="1165"/>
      <c r="BP1" s="1165"/>
      <c r="BQ1" s="1165"/>
      <c r="BR1" s="1165"/>
      <c r="BS1" s="1165" t="s">
        <v>323</v>
      </c>
      <c r="BT1" s="1165"/>
      <c r="BU1" s="1165"/>
      <c r="BV1" s="1165"/>
      <c r="BW1" s="1165"/>
      <c r="BX1" s="1165" t="s">
        <v>324</v>
      </c>
      <c r="BY1" s="1165"/>
      <c r="BZ1" s="1165"/>
      <c r="CA1" s="1165"/>
      <c r="CB1" s="1165"/>
      <c r="CC1" s="1165"/>
      <c r="CD1" s="1165" t="s">
        <v>952</v>
      </c>
      <c r="CE1" s="1165"/>
      <c r="CF1" s="1165"/>
      <c r="CG1" s="1165"/>
      <c r="CH1" s="1165"/>
      <c r="CI1" s="1165"/>
      <c r="CJ1" s="1165"/>
      <c r="CK1" s="1165"/>
      <c r="CL1" s="1154" t="s">
        <v>939</v>
      </c>
      <c r="CM1" s="1155"/>
      <c r="CN1" s="1155"/>
      <c r="CO1" s="1155"/>
      <c r="CP1" s="1156"/>
      <c r="CQ1" s="1165" t="s">
        <v>932</v>
      </c>
      <c r="CR1" s="1165"/>
      <c r="CS1" s="1165"/>
      <c r="CT1" s="1165"/>
      <c r="CU1" s="1165"/>
      <c r="CV1" s="1165"/>
      <c r="CW1" s="1165"/>
      <c r="CX1" s="1165"/>
      <c r="CY1" s="1165"/>
      <c r="CZ1" s="1188" t="s">
        <v>933</v>
      </c>
      <c r="DA1" s="1189"/>
      <c r="DB1" s="1189"/>
      <c r="DC1" s="1189"/>
      <c r="DD1" s="1189"/>
      <c r="DE1" s="1189"/>
      <c r="DF1" s="1189"/>
      <c r="DG1" s="1190"/>
      <c r="DH1" s="1225" t="s">
        <v>961</v>
      </c>
      <c r="DI1" s="1226"/>
      <c r="DJ1" s="1226"/>
      <c r="DK1" s="1226"/>
      <c r="DL1" s="1226"/>
      <c r="DM1" s="1226"/>
      <c r="DN1" s="1227"/>
      <c r="DO1" s="1188" t="s">
        <v>962</v>
      </c>
      <c r="DP1" s="1189"/>
      <c r="DQ1" s="1189"/>
      <c r="DR1" s="1189"/>
      <c r="DS1" s="1190"/>
      <c r="DT1" s="1165" t="s">
        <v>953</v>
      </c>
      <c r="DU1" s="1165"/>
      <c r="DV1" s="1165"/>
      <c r="DW1" s="1165"/>
      <c r="DX1" s="1165"/>
      <c r="DY1" s="1165"/>
      <c r="DZ1" s="1165"/>
      <c r="EA1" s="1165"/>
      <c r="EB1" s="1165"/>
      <c r="EC1" s="1165" t="s">
        <v>954</v>
      </c>
      <c r="ED1" s="1165"/>
      <c r="EE1" s="1165"/>
      <c r="EF1" s="1165"/>
      <c r="EG1" s="1165"/>
      <c r="EH1" s="1165"/>
      <c r="EI1" s="1165" t="s">
        <v>955</v>
      </c>
      <c r="EJ1" s="1165"/>
      <c r="EK1" s="1165"/>
      <c r="EL1" s="1165"/>
      <c r="EM1" s="1165"/>
      <c r="EN1" s="1165"/>
      <c r="EO1" s="1165"/>
      <c r="EP1" s="1165"/>
      <c r="EQ1" s="1165"/>
      <c r="ER1" s="1165"/>
      <c r="ES1" s="1165"/>
      <c r="ET1" s="1165"/>
      <c r="EU1" s="1165"/>
      <c r="EV1" s="1165" t="s">
        <v>956</v>
      </c>
      <c r="EW1" s="1165"/>
      <c r="EX1" s="1165"/>
      <c r="EY1" s="1165"/>
      <c r="EZ1" s="1165"/>
      <c r="FA1" s="1165" t="s">
        <v>934</v>
      </c>
      <c r="FB1" s="1165"/>
      <c r="FC1" s="1165"/>
      <c r="FD1" s="1165"/>
      <c r="FE1" s="1165"/>
      <c r="FF1" s="1165"/>
      <c r="FG1" s="1165" t="s">
        <v>935</v>
      </c>
      <c r="FH1" s="1165"/>
      <c r="FI1" s="1165"/>
      <c r="FJ1" s="1165"/>
      <c r="FK1" s="1165"/>
      <c r="FL1" s="1165"/>
      <c r="FM1" s="1165"/>
      <c r="FN1" s="1165"/>
      <c r="FO1" s="1165"/>
      <c r="FP1" s="1165"/>
      <c r="FQ1" s="1165"/>
      <c r="FR1" s="1165"/>
      <c r="FS1" s="1165"/>
      <c r="FT1" s="1165"/>
      <c r="FU1" s="1165"/>
      <c r="FV1" s="1165"/>
      <c r="FW1" s="1165"/>
      <c r="FX1" s="1165"/>
      <c r="FY1" s="1165" t="s">
        <v>936</v>
      </c>
      <c r="FZ1" s="1165"/>
      <c r="GA1" s="1165"/>
      <c r="GB1" s="1165"/>
      <c r="GC1" s="1165"/>
      <c r="GD1" s="1165"/>
      <c r="GE1" s="1188" t="s">
        <v>937</v>
      </c>
      <c r="GF1" s="1189"/>
      <c r="GG1" s="1189"/>
      <c r="GH1" s="1189"/>
      <c r="GI1" s="1189"/>
      <c r="GJ1" s="1189"/>
      <c r="GK1" s="1189"/>
      <c r="GL1" s="1189"/>
      <c r="GM1" s="1190"/>
      <c r="GN1" s="1165" t="s">
        <v>840</v>
      </c>
      <c r="GO1" s="1165"/>
      <c r="GP1" s="1165"/>
      <c r="GQ1" s="1165"/>
      <c r="GR1" s="1165"/>
      <c r="GS1" s="1165"/>
      <c r="GT1" s="1165"/>
      <c r="GU1" s="1165"/>
      <c r="GV1" s="1165"/>
      <c r="GW1" s="1165"/>
      <c r="GX1" s="1165"/>
      <c r="GY1" s="1165"/>
      <c r="GZ1" s="1165"/>
      <c r="HA1" s="1188" t="s">
        <v>938</v>
      </c>
      <c r="HB1" s="1189"/>
      <c r="HC1" s="1189"/>
      <c r="HD1" s="1189"/>
      <c r="HE1" s="1189"/>
      <c r="HF1" s="1189"/>
      <c r="HG1" s="1189"/>
      <c r="HH1" s="1189"/>
      <c r="HI1" s="1189"/>
      <c r="HJ1" s="1189"/>
      <c r="HK1" s="1189"/>
      <c r="HL1" s="1189"/>
      <c r="HM1" s="1189"/>
      <c r="HN1" s="1189"/>
      <c r="HO1" s="1189"/>
      <c r="HP1" s="1189"/>
      <c r="HQ1" s="1189"/>
      <c r="HR1" s="1189"/>
      <c r="HS1" s="1189"/>
      <c r="HT1" s="1189"/>
      <c r="HU1" s="1189"/>
      <c r="HV1" s="1189"/>
      <c r="HW1" s="1189"/>
      <c r="HX1" s="1189"/>
      <c r="HY1" s="1189"/>
      <c r="HZ1" s="1189"/>
      <c r="IA1" s="1189"/>
      <c r="IB1" s="1189"/>
      <c r="IC1" s="1189"/>
      <c r="ID1" s="1189"/>
      <c r="IE1" s="1189"/>
      <c r="IF1" s="1189"/>
      <c r="IG1" s="1189"/>
      <c r="IH1" s="1189"/>
      <c r="II1" s="1189"/>
      <c r="IJ1" s="1189"/>
      <c r="IK1" s="1189"/>
      <c r="IL1" s="1189"/>
      <c r="IM1" s="1189"/>
      <c r="IN1" s="1189"/>
      <c r="IO1" s="1189"/>
      <c r="IP1" s="1189"/>
      <c r="IQ1" s="1189"/>
      <c r="IR1" s="1190"/>
      <c r="IS1" s="430" t="s">
        <v>957</v>
      </c>
    </row>
    <row r="2" spans="1:256" ht="12" customHeight="1" x14ac:dyDescent="0.15">
      <c r="A2" s="1170"/>
      <c r="B2" s="1170"/>
      <c r="C2" s="1170"/>
      <c r="D2" s="1179"/>
      <c r="E2" s="1179"/>
      <c r="F2" s="1170"/>
      <c r="G2" s="1170"/>
      <c r="H2" s="1170"/>
      <c r="I2" s="1188" t="s">
        <v>351</v>
      </c>
      <c r="J2" s="1190"/>
      <c r="K2" s="1210" t="s">
        <v>354</v>
      </c>
      <c r="L2" s="1211"/>
      <c r="M2" s="1211"/>
      <c r="N2" s="1211"/>
      <c r="O2" s="1211"/>
      <c r="P2" s="1211"/>
      <c r="Q2" s="1211"/>
      <c r="R2" s="1211"/>
      <c r="S2" s="1211"/>
      <c r="T2" s="1212"/>
      <c r="U2" s="1165" t="s">
        <v>355</v>
      </c>
      <c r="V2" s="1165"/>
      <c r="W2" s="1165"/>
      <c r="X2" s="1165"/>
      <c r="Y2" s="1165"/>
      <c r="Z2" s="1165"/>
      <c r="AA2" s="1165"/>
      <c r="AB2" s="1165"/>
      <c r="AC2" s="1165"/>
      <c r="AD2" s="1188"/>
      <c r="AE2" s="1188" t="s">
        <v>405</v>
      </c>
      <c r="AF2" s="1189"/>
      <c r="AG2" s="1189"/>
      <c r="AH2" s="1189"/>
      <c r="AI2" s="1189"/>
      <c r="AJ2" s="1189"/>
      <c r="AK2" s="1189"/>
      <c r="AL2" s="1189"/>
      <c r="AM2" s="1189"/>
      <c r="AN2" s="1189"/>
      <c r="AO2" s="1189"/>
      <c r="AP2" s="1189"/>
      <c r="AQ2" s="1189"/>
      <c r="AR2" s="1189"/>
      <c r="AS2" s="1189"/>
      <c r="AT2" s="1189"/>
      <c r="AU2" s="1189"/>
      <c r="AV2" s="1189"/>
      <c r="AW2" s="1189"/>
      <c r="AX2" s="1189"/>
      <c r="AY2" s="1189"/>
      <c r="AZ2" s="1189"/>
      <c r="BA2" s="1189"/>
      <c r="BB2" s="1190"/>
      <c r="BC2" s="1188" t="s">
        <v>385</v>
      </c>
      <c r="BD2" s="1189"/>
      <c r="BE2" s="1189"/>
      <c r="BF2" s="1189"/>
      <c r="BG2" s="1189"/>
      <c r="BH2" s="1189"/>
      <c r="BI2" s="1189"/>
      <c r="BJ2" s="1189"/>
      <c r="BK2" s="1189"/>
      <c r="BL2" s="1190"/>
      <c r="BM2" s="1165" t="s">
        <v>436</v>
      </c>
      <c r="BN2" s="1165"/>
      <c r="BO2" s="1165"/>
      <c r="BP2" s="1165"/>
      <c r="BQ2" s="1165"/>
      <c r="BR2" s="1165"/>
      <c r="BS2" s="1165" t="s">
        <v>439</v>
      </c>
      <c r="BT2" s="1165"/>
      <c r="BU2" s="1165"/>
      <c r="BV2" s="1165"/>
      <c r="BW2" s="1165"/>
      <c r="BX2" s="1165" t="s">
        <v>448</v>
      </c>
      <c r="BY2" s="1165"/>
      <c r="BZ2" s="1165"/>
      <c r="CA2" s="1165"/>
      <c r="CB2" s="1165"/>
      <c r="CC2" s="1165"/>
      <c r="CD2" s="1165" t="s">
        <v>459</v>
      </c>
      <c r="CE2" s="1165"/>
      <c r="CF2" s="1165"/>
      <c r="CG2" s="1165"/>
      <c r="CH2" s="1165"/>
      <c r="CI2" s="1165"/>
      <c r="CJ2" s="1165"/>
      <c r="CK2" s="1165"/>
      <c r="CL2" s="1154" t="s">
        <v>940</v>
      </c>
      <c r="CM2" s="1155"/>
      <c r="CN2" s="1155"/>
      <c r="CO2" s="1155"/>
      <c r="CP2" s="1156"/>
      <c r="CQ2" s="1165" t="s">
        <v>470</v>
      </c>
      <c r="CR2" s="1165"/>
      <c r="CS2" s="1165"/>
      <c r="CT2" s="1165"/>
      <c r="CU2" s="1165"/>
      <c r="CV2" s="1165"/>
      <c r="CW2" s="1165"/>
      <c r="CX2" s="1165"/>
      <c r="CY2" s="1165"/>
      <c r="CZ2" s="1165" t="s">
        <v>494</v>
      </c>
      <c r="DA2" s="1165"/>
      <c r="DB2" s="1165"/>
      <c r="DC2" s="1165"/>
      <c r="DD2" s="1165"/>
      <c r="DE2" s="1165"/>
      <c r="DF2" s="1165"/>
      <c r="DG2" s="1165"/>
      <c r="DH2" s="1225" t="s">
        <v>958</v>
      </c>
      <c r="DI2" s="1227"/>
      <c r="DJ2" s="1228" t="s">
        <v>959</v>
      </c>
      <c r="DK2" s="1229"/>
      <c r="DL2" s="1229"/>
      <c r="DM2" s="1229"/>
      <c r="DN2" s="1230"/>
      <c r="DO2" s="1188" t="s">
        <v>963</v>
      </c>
      <c r="DP2" s="1189"/>
      <c r="DQ2" s="1189"/>
      <c r="DR2" s="1189"/>
      <c r="DS2" s="1190"/>
      <c r="DT2" s="1165" t="s">
        <v>506</v>
      </c>
      <c r="DU2" s="1165"/>
      <c r="DV2" s="1165"/>
      <c r="DW2" s="1165"/>
      <c r="DX2" s="1165"/>
      <c r="DY2" s="1165"/>
      <c r="DZ2" s="1165"/>
      <c r="EA2" s="1165"/>
      <c r="EB2" s="1165"/>
      <c r="EC2" s="1165" t="s">
        <v>526</v>
      </c>
      <c r="ED2" s="1165"/>
      <c r="EE2" s="1165"/>
      <c r="EF2" s="1165"/>
      <c r="EG2" s="1165"/>
      <c r="EH2" s="1165"/>
      <c r="EI2" s="1165" t="s">
        <v>310</v>
      </c>
      <c r="EJ2" s="1165"/>
      <c r="EK2" s="1165"/>
      <c r="EL2" s="1165"/>
      <c r="EM2" s="1165"/>
      <c r="EN2" s="1165"/>
      <c r="EO2" s="1165"/>
      <c r="EP2" s="1165"/>
      <c r="EQ2" s="1165"/>
      <c r="ER2" s="1165"/>
      <c r="ES2" s="1165"/>
      <c r="ET2" s="1165"/>
      <c r="EU2" s="1165"/>
      <c r="EV2" s="1165" t="s">
        <v>550</v>
      </c>
      <c r="EW2" s="1165"/>
      <c r="EX2" s="1165"/>
      <c r="EY2" s="1165"/>
      <c r="EZ2" s="1165"/>
      <c r="FA2" s="1197" t="s">
        <v>564</v>
      </c>
      <c r="FB2" s="1197"/>
      <c r="FC2" s="1197"/>
      <c r="FD2" s="1197"/>
      <c r="FE2" s="1197"/>
      <c r="FF2" s="1197"/>
      <c r="FG2" s="1165" t="s">
        <v>330</v>
      </c>
      <c r="FH2" s="1165"/>
      <c r="FI2" s="1165"/>
      <c r="FJ2" s="1165"/>
      <c r="FK2" s="1165"/>
      <c r="FL2" s="1165"/>
      <c r="FM2" s="1165"/>
      <c r="FN2" s="1165"/>
      <c r="FO2" s="1165"/>
      <c r="FP2" s="1165"/>
      <c r="FQ2" s="1165"/>
      <c r="FR2" s="1165"/>
      <c r="FS2" s="1165"/>
      <c r="FT2" s="1165"/>
      <c r="FU2" s="1165"/>
      <c r="FV2" s="1165"/>
      <c r="FW2" s="1165"/>
      <c r="FX2" s="1165"/>
      <c r="FY2" s="1165" t="s">
        <v>591</v>
      </c>
      <c r="FZ2" s="1165"/>
      <c r="GA2" s="1165"/>
      <c r="GB2" s="1165"/>
      <c r="GC2" s="1165"/>
      <c r="GD2" s="1165"/>
      <c r="GE2" s="1188" t="s">
        <v>606</v>
      </c>
      <c r="GF2" s="1189"/>
      <c r="GG2" s="1189"/>
      <c r="GH2" s="1189"/>
      <c r="GI2" s="1189"/>
      <c r="GJ2" s="1189"/>
      <c r="GK2" s="1189"/>
      <c r="GL2" s="1189"/>
      <c r="GM2" s="1190"/>
      <c r="GN2" s="1165" t="s">
        <v>622</v>
      </c>
      <c r="GO2" s="1165"/>
      <c r="GP2" s="1165"/>
      <c r="GQ2" s="1165"/>
      <c r="GR2" s="1165"/>
      <c r="GS2" s="1165"/>
      <c r="GT2" s="1165"/>
      <c r="GU2" s="1165"/>
      <c r="GV2" s="1165"/>
      <c r="GW2" s="1165"/>
      <c r="GX2" s="1165"/>
      <c r="GY2" s="1165"/>
      <c r="GZ2" s="1165"/>
      <c r="HA2" s="1182" t="s">
        <v>622</v>
      </c>
      <c r="HB2" s="1183"/>
      <c r="HC2" s="1183"/>
      <c r="HD2" s="1183"/>
      <c r="HE2" s="1183"/>
      <c r="HF2" s="1183"/>
      <c r="HG2" s="1183"/>
      <c r="HH2" s="1183"/>
      <c r="HI2" s="1183"/>
      <c r="HJ2" s="1183"/>
      <c r="HK2" s="1183"/>
      <c r="HL2" s="1183"/>
      <c r="HM2" s="1183"/>
      <c r="HN2" s="1183"/>
      <c r="HO2" s="1183"/>
      <c r="HP2" s="1183"/>
      <c r="HQ2" s="1183"/>
      <c r="HR2" s="1183"/>
      <c r="HS2" s="1183"/>
      <c r="HT2" s="1183"/>
      <c r="HU2" s="1183"/>
      <c r="HV2" s="1183"/>
      <c r="HW2" s="1183"/>
      <c r="HX2" s="1183"/>
      <c r="HY2" s="1183"/>
      <c r="HZ2" s="1183"/>
      <c r="IA2" s="1183"/>
      <c r="IB2" s="1183"/>
      <c r="IC2" s="1183"/>
      <c r="ID2" s="1183"/>
      <c r="IE2" s="1183"/>
      <c r="IF2" s="1183"/>
      <c r="IG2" s="1183"/>
      <c r="IH2" s="1183"/>
      <c r="II2" s="1184"/>
      <c r="IJ2" s="1219" t="s">
        <v>681</v>
      </c>
      <c r="IK2" s="1220"/>
      <c r="IL2" s="1220"/>
      <c r="IM2" s="1220"/>
      <c r="IN2" s="1220"/>
      <c r="IO2" s="1220"/>
      <c r="IP2" s="1220"/>
      <c r="IQ2" s="1220"/>
      <c r="IR2" s="1221"/>
    </row>
    <row r="3" spans="1:256" ht="12" customHeight="1" x14ac:dyDescent="0.15">
      <c r="A3" s="1170"/>
      <c r="B3" s="1170"/>
      <c r="C3" s="1170"/>
      <c r="D3" s="1179"/>
      <c r="E3" s="1179"/>
      <c r="F3" s="1170"/>
      <c r="G3" s="1170"/>
      <c r="H3" s="1170"/>
      <c r="I3" s="1170" t="s">
        <v>352</v>
      </c>
      <c r="J3" s="1170" t="s">
        <v>353</v>
      </c>
      <c r="K3" s="1170" t="s">
        <v>356</v>
      </c>
      <c r="L3" s="1170"/>
      <c r="M3" s="1170"/>
      <c r="N3" s="1170"/>
      <c r="O3" s="1170"/>
      <c r="P3" s="1170" t="s">
        <v>357</v>
      </c>
      <c r="Q3" s="1170"/>
      <c r="R3" s="1170"/>
      <c r="S3" s="1170"/>
      <c r="T3" s="1170"/>
      <c r="U3" s="1170" t="s">
        <v>356</v>
      </c>
      <c r="V3" s="1170"/>
      <c r="W3" s="1170"/>
      <c r="X3" s="1170"/>
      <c r="Y3" s="1170"/>
      <c r="Z3" s="1170" t="s">
        <v>357</v>
      </c>
      <c r="AA3" s="1170"/>
      <c r="AB3" s="1170"/>
      <c r="AC3" s="1170"/>
      <c r="AD3" s="1170"/>
      <c r="AE3" s="1188" t="s">
        <v>406</v>
      </c>
      <c r="AF3" s="1189"/>
      <c r="AG3" s="1189"/>
      <c r="AH3" s="1189"/>
      <c r="AI3" s="1189"/>
      <c r="AJ3" s="1189"/>
      <c r="AK3" s="1189"/>
      <c r="AL3" s="1189"/>
      <c r="AM3" s="1189"/>
      <c r="AN3" s="1189"/>
      <c r="AO3" s="1189"/>
      <c r="AP3" s="1190"/>
      <c r="AQ3" s="1188" t="s">
        <v>407</v>
      </c>
      <c r="AR3" s="1189"/>
      <c r="AS3" s="1189"/>
      <c r="AT3" s="1189"/>
      <c r="AU3" s="1189"/>
      <c r="AV3" s="1189"/>
      <c r="AW3" s="1189"/>
      <c r="AX3" s="1189"/>
      <c r="AY3" s="1189"/>
      <c r="AZ3" s="1189"/>
      <c r="BA3" s="1189"/>
      <c r="BB3" s="1190"/>
      <c r="BC3" s="1174" t="s">
        <v>386</v>
      </c>
      <c r="BD3" s="1174" t="s">
        <v>387</v>
      </c>
      <c r="BE3" s="1174" t="s">
        <v>388</v>
      </c>
      <c r="BF3" s="1174" t="s">
        <v>389</v>
      </c>
      <c r="BG3" s="1174" t="s">
        <v>390</v>
      </c>
      <c r="BH3" s="1174" t="s">
        <v>391</v>
      </c>
      <c r="BI3" s="1178" t="s">
        <v>392</v>
      </c>
      <c r="BJ3" s="1171" t="s">
        <v>362</v>
      </c>
      <c r="BK3" s="6"/>
      <c r="BL3" s="1174" t="s">
        <v>393</v>
      </c>
      <c r="BM3" s="1172" t="s">
        <v>427</v>
      </c>
      <c r="BN3" s="75"/>
      <c r="BO3" s="75"/>
      <c r="BP3" s="75"/>
      <c r="BQ3" s="76"/>
      <c r="BR3" s="1170" t="s">
        <v>428</v>
      </c>
      <c r="BS3" s="1216" t="s">
        <v>440</v>
      </c>
      <c r="BT3" s="6"/>
      <c r="BU3" s="1166" t="s">
        <v>362</v>
      </c>
      <c r="BV3" s="77"/>
      <c r="BW3" s="1170" t="s">
        <v>441</v>
      </c>
      <c r="BX3" s="1176" t="s">
        <v>449</v>
      </c>
      <c r="BY3" s="1176" t="s">
        <v>450</v>
      </c>
      <c r="BZ3" s="1176" t="s">
        <v>451</v>
      </c>
      <c r="CA3" s="1176" t="s">
        <v>452</v>
      </c>
      <c r="CB3" s="1185" t="s">
        <v>362</v>
      </c>
      <c r="CC3" s="6"/>
      <c r="CD3" s="1223" t="s">
        <v>469</v>
      </c>
      <c r="CE3" s="1224"/>
      <c r="CF3" s="1224"/>
      <c r="CG3" s="1224"/>
      <c r="CH3" s="1222" t="s">
        <v>460</v>
      </c>
      <c r="CI3" s="1222"/>
      <c r="CJ3" s="1222"/>
      <c r="CK3" s="1222"/>
      <c r="CL3" s="1157" t="s">
        <v>941</v>
      </c>
      <c r="CM3" s="1160" t="s">
        <v>942</v>
      </c>
      <c r="CN3" s="1161"/>
      <c r="CO3" s="1161"/>
      <c r="CP3" s="1162"/>
      <c r="CQ3" s="1171" t="s">
        <v>471</v>
      </c>
      <c r="CR3" s="78"/>
      <c r="CS3" s="6"/>
      <c r="CT3" s="1171" t="s">
        <v>472</v>
      </c>
      <c r="CU3" s="78"/>
      <c r="CV3" s="6"/>
      <c r="CW3" s="1171" t="s">
        <v>362</v>
      </c>
      <c r="CX3" s="6"/>
      <c r="CY3" s="1174" t="s">
        <v>473</v>
      </c>
      <c r="CZ3" s="1171" t="s">
        <v>471</v>
      </c>
      <c r="DA3" s="78"/>
      <c r="DB3" s="6"/>
      <c r="DC3" s="1171" t="s">
        <v>472</v>
      </c>
      <c r="DD3" s="74"/>
      <c r="DE3" s="1171" t="s">
        <v>362</v>
      </c>
      <c r="DF3" s="6"/>
      <c r="DG3" s="1170" t="s">
        <v>487</v>
      </c>
      <c r="DH3" s="1231" t="s">
        <v>427</v>
      </c>
      <c r="DI3" s="1231" t="s">
        <v>428</v>
      </c>
      <c r="DJ3" s="1234" t="s">
        <v>427</v>
      </c>
      <c r="DK3" s="1237"/>
      <c r="DL3" s="1237"/>
      <c r="DM3" s="1238"/>
      <c r="DN3" s="1231" t="s">
        <v>428</v>
      </c>
      <c r="DO3" s="1166" t="s">
        <v>427</v>
      </c>
      <c r="DP3" s="1205"/>
      <c r="DQ3" s="1205"/>
      <c r="DR3" s="1206"/>
      <c r="DS3" s="1170" t="s">
        <v>428</v>
      </c>
      <c r="DT3" s="1171" t="s">
        <v>471</v>
      </c>
      <c r="DU3" s="78"/>
      <c r="DV3" s="6"/>
      <c r="DW3" s="1171" t="s">
        <v>472</v>
      </c>
      <c r="DX3" s="78"/>
      <c r="DY3" s="6"/>
      <c r="DZ3" s="1171" t="s">
        <v>362</v>
      </c>
      <c r="EA3" s="6"/>
      <c r="EB3" s="1174" t="s">
        <v>473</v>
      </c>
      <c r="EC3" s="1171" t="s">
        <v>427</v>
      </c>
      <c r="ED3" s="78"/>
      <c r="EE3" s="78"/>
      <c r="EF3" s="78"/>
      <c r="EG3" s="78"/>
      <c r="EH3" s="1170" t="s">
        <v>428</v>
      </c>
      <c r="EI3" s="1165" t="s">
        <v>546</v>
      </c>
      <c r="EJ3" s="1165"/>
      <c r="EK3" s="1165"/>
      <c r="EL3" s="1165"/>
      <c r="EM3" s="1165" t="s">
        <v>527</v>
      </c>
      <c r="EN3" s="1165"/>
      <c r="EO3" s="1165"/>
      <c r="EP3" s="1165"/>
      <c r="EQ3" s="1165"/>
      <c r="ER3" s="1165"/>
      <c r="ES3" s="1165"/>
      <c r="ET3" s="1165"/>
      <c r="EU3" s="1165"/>
      <c r="EV3" s="1197" t="s">
        <v>551</v>
      </c>
      <c r="EW3" s="1197"/>
      <c r="EX3" s="1197" t="s">
        <v>552</v>
      </c>
      <c r="EY3" s="1197"/>
      <c r="EZ3" s="1198" t="s">
        <v>553</v>
      </c>
      <c r="FA3" s="1165" t="s">
        <v>555</v>
      </c>
      <c r="FB3" s="1165"/>
      <c r="FC3" s="1165" t="s">
        <v>556</v>
      </c>
      <c r="FD3" s="1165"/>
      <c r="FE3" s="1165" t="s">
        <v>557</v>
      </c>
      <c r="FF3" s="1165"/>
      <c r="FG3" s="1165" t="s">
        <v>565</v>
      </c>
      <c r="FH3" s="1165"/>
      <c r="FI3" s="1165"/>
      <c r="FJ3" s="1165"/>
      <c r="FK3" s="1165"/>
      <c r="FL3" s="1165"/>
      <c r="FM3" s="1165"/>
      <c r="FN3" s="1165"/>
      <c r="FO3" s="1165" t="s">
        <v>566</v>
      </c>
      <c r="FP3" s="1165"/>
      <c r="FQ3" s="1165"/>
      <c r="FR3" s="1165"/>
      <c r="FS3" s="1165"/>
      <c r="FT3" s="1165"/>
      <c r="FU3" s="1165"/>
      <c r="FV3" s="1165"/>
      <c r="FW3" s="1165"/>
      <c r="FX3" s="1165"/>
      <c r="FY3" s="1171" t="s">
        <v>547</v>
      </c>
      <c r="FZ3" s="73"/>
      <c r="GA3" s="6"/>
      <c r="GB3" s="1171" t="s">
        <v>428</v>
      </c>
      <c r="GC3" s="1165" t="s">
        <v>592</v>
      </c>
      <c r="GD3" s="1165"/>
      <c r="GE3" s="1174" t="s">
        <v>607</v>
      </c>
      <c r="GF3" s="1174" t="s">
        <v>608</v>
      </c>
      <c r="GG3" s="1174" t="s">
        <v>609</v>
      </c>
      <c r="GH3" s="1174" t="s">
        <v>360</v>
      </c>
      <c r="GI3" s="1174" t="s">
        <v>610</v>
      </c>
      <c r="GJ3" s="1174" t="s">
        <v>611</v>
      </c>
      <c r="GK3" s="1174" t="s">
        <v>612</v>
      </c>
      <c r="GL3" s="1171" t="s">
        <v>362</v>
      </c>
      <c r="GM3" s="69"/>
      <c r="GN3" s="1166" t="s">
        <v>713</v>
      </c>
      <c r="GO3" s="1167"/>
      <c r="GP3" s="1168"/>
      <c r="GQ3" s="1169" t="s">
        <v>729</v>
      </c>
      <c r="GR3" s="1169" t="s">
        <v>718</v>
      </c>
      <c r="GS3" s="1169" t="s">
        <v>826</v>
      </c>
      <c r="GT3" s="1166" t="s">
        <v>720</v>
      </c>
      <c r="GU3" s="425"/>
      <c r="GV3" s="1171" t="s">
        <v>723</v>
      </c>
      <c r="GW3" s="426"/>
      <c r="GX3" s="1174" t="s">
        <v>628</v>
      </c>
      <c r="GY3" s="1170" t="s">
        <v>623</v>
      </c>
      <c r="GZ3" s="1176" t="s">
        <v>678</v>
      </c>
      <c r="HA3" s="1185" t="s">
        <v>639</v>
      </c>
      <c r="HB3" s="1186"/>
      <c r="HC3" s="1186"/>
      <c r="HD3" s="1186"/>
      <c r="HE3" s="1187"/>
      <c r="HF3" s="1185" t="s">
        <v>640</v>
      </c>
      <c r="HG3" s="1186"/>
      <c r="HH3" s="1186"/>
      <c r="HI3" s="1186"/>
      <c r="HJ3" s="1187"/>
      <c r="HK3" s="1185" t="s">
        <v>651</v>
      </c>
      <c r="HL3" s="1186"/>
      <c r="HM3" s="1186"/>
      <c r="HN3" s="1186"/>
      <c r="HO3" s="1187"/>
      <c r="HP3" s="1185" t="s">
        <v>362</v>
      </c>
      <c r="HQ3" s="1186"/>
      <c r="HR3" s="1186"/>
      <c r="HS3" s="1186"/>
      <c r="HT3" s="1187"/>
      <c r="HU3" s="1185" t="s">
        <v>679</v>
      </c>
      <c r="HV3" s="1186"/>
      <c r="HW3" s="1186"/>
      <c r="HX3" s="1186"/>
      <c r="HY3" s="1187"/>
      <c r="HZ3" s="1185" t="s">
        <v>623</v>
      </c>
      <c r="IA3" s="1186"/>
      <c r="IB3" s="1186"/>
      <c r="IC3" s="1186"/>
      <c r="ID3" s="1187"/>
      <c r="IE3" s="1185" t="s">
        <v>678</v>
      </c>
      <c r="IF3" s="1186"/>
      <c r="IG3" s="1186"/>
      <c r="IH3" s="1186"/>
      <c r="II3" s="1187"/>
      <c r="IJ3" s="1176" t="s">
        <v>639</v>
      </c>
      <c r="IK3" s="1176"/>
      <c r="IL3" s="1176" t="s">
        <v>641</v>
      </c>
      <c r="IM3" s="1176"/>
      <c r="IN3" s="1176" t="s">
        <v>672</v>
      </c>
      <c r="IO3" s="1176"/>
      <c r="IP3" s="1176" t="s">
        <v>362</v>
      </c>
      <c r="IQ3" s="1185"/>
      <c r="IR3" s="1178" t="s">
        <v>628</v>
      </c>
    </row>
    <row r="4" spans="1:256" ht="12" customHeight="1" x14ac:dyDescent="0.15">
      <c r="A4" s="1170"/>
      <c r="B4" s="1170"/>
      <c r="C4" s="1170"/>
      <c r="D4" s="1179"/>
      <c r="E4" s="1179"/>
      <c r="F4" s="1170"/>
      <c r="G4" s="1170"/>
      <c r="H4" s="1170"/>
      <c r="I4" s="1170"/>
      <c r="J4" s="1170"/>
      <c r="K4" s="1170" t="s">
        <v>358</v>
      </c>
      <c r="L4" s="1170" t="s">
        <v>359</v>
      </c>
      <c r="M4" s="1170" t="s">
        <v>360</v>
      </c>
      <c r="N4" s="1170" t="s">
        <v>361</v>
      </c>
      <c r="O4" s="1170" t="s">
        <v>362</v>
      </c>
      <c r="P4" s="1170" t="s">
        <v>358</v>
      </c>
      <c r="Q4" s="1170" t="s">
        <v>359</v>
      </c>
      <c r="R4" s="1170" t="s">
        <v>360</v>
      </c>
      <c r="S4" s="1170" t="s">
        <v>361</v>
      </c>
      <c r="T4" s="1170" t="s">
        <v>362</v>
      </c>
      <c r="U4" s="1170" t="s">
        <v>358</v>
      </c>
      <c r="V4" s="1170" t="s">
        <v>359</v>
      </c>
      <c r="W4" s="1170" t="s">
        <v>360</v>
      </c>
      <c r="X4" s="1170" t="s">
        <v>361</v>
      </c>
      <c r="Y4" s="1170" t="s">
        <v>362</v>
      </c>
      <c r="Z4" s="1170" t="s">
        <v>358</v>
      </c>
      <c r="AA4" s="1170" t="s">
        <v>359</v>
      </c>
      <c r="AB4" s="1170" t="s">
        <v>360</v>
      </c>
      <c r="AC4" s="1170" t="s">
        <v>361</v>
      </c>
      <c r="AD4" s="1170" t="s">
        <v>362</v>
      </c>
      <c r="AE4" s="1166" t="s">
        <v>408</v>
      </c>
      <c r="AF4" s="1167"/>
      <c r="AG4" s="1167"/>
      <c r="AH4" s="1168"/>
      <c r="AI4" s="1171" t="s">
        <v>409</v>
      </c>
      <c r="AJ4" s="1213"/>
      <c r="AK4" s="1213"/>
      <c r="AL4" s="1199"/>
      <c r="AM4" s="1170" t="s">
        <v>410</v>
      </c>
      <c r="AN4" s="1170"/>
      <c r="AO4" s="1170"/>
      <c r="AP4" s="1170"/>
      <c r="AQ4" s="1171" t="s">
        <v>408</v>
      </c>
      <c r="AR4" s="1213"/>
      <c r="AS4" s="1213"/>
      <c r="AT4" s="1199"/>
      <c r="AU4" s="1171" t="s">
        <v>409</v>
      </c>
      <c r="AV4" s="1213"/>
      <c r="AW4" s="1213"/>
      <c r="AX4" s="1199"/>
      <c r="AY4" s="1176" t="s">
        <v>410</v>
      </c>
      <c r="AZ4" s="1176"/>
      <c r="BA4" s="1176"/>
      <c r="BB4" s="1176"/>
      <c r="BC4" s="1175"/>
      <c r="BD4" s="1175"/>
      <c r="BE4" s="1175"/>
      <c r="BF4" s="1175"/>
      <c r="BG4" s="1175"/>
      <c r="BH4" s="1175"/>
      <c r="BI4" s="1179"/>
      <c r="BJ4" s="1172"/>
      <c r="BK4" s="1178" t="s">
        <v>394</v>
      </c>
      <c r="BL4" s="1175"/>
      <c r="BM4" s="1172"/>
      <c r="BN4" s="1170" t="s">
        <v>429</v>
      </c>
      <c r="BO4" s="1170" t="s">
        <v>430</v>
      </c>
      <c r="BP4" s="1171" t="s">
        <v>362</v>
      </c>
      <c r="BQ4" s="6"/>
      <c r="BR4" s="1170"/>
      <c r="BS4" s="1217"/>
      <c r="BT4" s="1170" t="s">
        <v>442</v>
      </c>
      <c r="BU4" s="1170"/>
      <c r="BV4" s="1178" t="s">
        <v>394</v>
      </c>
      <c r="BW4" s="1170"/>
      <c r="BX4" s="1176"/>
      <c r="BY4" s="1176"/>
      <c r="BZ4" s="1176"/>
      <c r="CA4" s="1176"/>
      <c r="CB4" s="1176"/>
      <c r="CC4" s="1177" t="s">
        <v>394</v>
      </c>
      <c r="CD4" s="1216" t="s">
        <v>465</v>
      </c>
      <c r="CE4" s="1216" t="s">
        <v>466</v>
      </c>
      <c r="CF4" s="1216" t="s">
        <v>467</v>
      </c>
      <c r="CG4" s="1216" t="s">
        <v>468</v>
      </c>
      <c r="CH4" s="1176" t="s">
        <v>461</v>
      </c>
      <c r="CI4" s="1176" t="s">
        <v>462</v>
      </c>
      <c r="CJ4" s="1176" t="s">
        <v>463</v>
      </c>
      <c r="CK4" s="1176" t="s">
        <v>464</v>
      </c>
      <c r="CL4" s="1158"/>
      <c r="CM4" s="1163" t="s">
        <v>943</v>
      </c>
      <c r="CN4" s="1163" t="s">
        <v>944</v>
      </c>
      <c r="CO4" s="1163" t="s">
        <v>945</v>
      </c>
      <c r="CP4" s="1163" t="s">
        <v>362</v>
      </c>
      <c r="CQ4" s="1172"/>
      <c r="CR4" s="1170" t="s">
        <v>474</v>
      </c>
      <c r="CS4" s="1170" t="s">
        <v>475</v>
      </c>
      <c r="CT4" s="1172"/>
      <c r="CU4" s="1170" t="s">
        <v>476</v>
      </c>
      <c r="CV4" s="1170" t="s">
        <v>477</v>
      </c>
      <c r="CW4" s="1172"/>
      <c r="CX4" s="1202" t="s">
        <v>394</v>
      </c>
      <c r="CY4" s="1175"/>
      <c r="CZ4" s="1172"/>
      <c r="DA4" s="1170" t="s">
        <v>474</v>
      </c>
      <c r="DB4" s="1170" t="s">
        <v>475</v>
      </c>
      <c r="DC4" s="1175"/>
      <c r="DD4" s="1174" t="s">
        <v>495</v>
      </c>
      <c r="DE4" s="1172"/>
      <c r="DF4" s="1177" t="s">
        <v>496</v>
      </c>
      <c r="DG4" s="1170"/>
      <c r="DH4" s="1232"/>
      <c r="DI4" s="1232"/>
      <c r="DJ4" s="1235"/>
      <c r="DK4" s="1239" t="s">
        <v>960</v>
      </c>
      <c r="DL4" s="1237"/>
      <c r="DM4" s="1238"/>
      <c r="DN4" s="1232"/>
      <c r="DO4" s="1166"/>
      <c r="DP4" s="1207" t="s">
        <v>497</v>
      </c>
      <c r="DQ4" s="1208"/>
      <c r="DR4" s="1209"/>
      <c r="DS4" s="1170"/>
      <c r="DT4" s="1172"/>
      <c r="DU4" s="1171" t="s">
        <v>474</v>
      </c>
      <c r="DV4" s="1199" t="s">
        <v>475</v>
      </c>
      <c r="DW4" s="1172"/>
      <c r="DX4" s="1202" t="s">
        <v>476</v>
      </c>
      <c r="DY4" s="1202" t="s">
        <v>515</v>
      </c>
      <c r="DZ4" s="1172"/>
      <c r="EA4" s="1178" t="s">
        <v>394</v>
      </c>
      <c r="EB4" s="1175"/>
      <c r="EC4" s="1172"/>
      <c r="ED4" s="1170" t="s">
        <v>516</v>
      </c>
      <c r="EE4" s="1170" t="s">
        <v>517</v>
      </c>
      <c r="EF4" s="1170" t="s">
        <v>518</v>
      </c>
      <c r="EG4" s="1170" t="s">
        <v>519</v>
      </c>
      <c r="EH4" s="1170"/>
      <c r="EI4" s="1172" t="s">
        <v>427</v>
      </c>
      <c r="EJ4" s="75"/>
      <c r="EK4" s="76"/>
      <c r="EL4" s="1169" t="s">
        <v>428</v>
      </c>
      <c r="EM4" s="1169" t="s">
        <v>547</v>
      </c>
      <c r="EN4" s="1169" t="s">
        <v>528</v>
      </c>
      <c r="EO4" s="1169" t="s">
        <v>529</v>
      </c>
      <c r="EP4" s="1169" t="s">
        <v>530</v>
      </c>
      <c r="EQ4" s="1169" t="s">
        <v>531</v>
      </c>
      <c r="ER4" s="1169" t="s">
        <v>532</v>
      </c>
      <c r="ES4" s="1172" t="s">
        <v>362</v>
      </c>
      <c r="ET4" s="76"/>
      <c r="EU4" s="1170" t="s">
        <v>428</v>
      </c>
      <c r="EV4" s="1170" t="s">
        <v>427</v>
      </c>
      <c r="EW4" s="1170" t="s">
        <v>428</v>
      </c>
      <c r="EX4" s="1170" t="s">
        <v>427</v>
      </c>
      <c r="EY4" s="1170" t="s">
        <v>428</v>
      </c>
      <c r="EZ4" s="1198"/>
      <c r="FA4" s="1171" t="s">
        <v>427</v>
      </c>
      <c r="FB4" s="1170" t="s">
        <v>428</v>
      </c>
      <c r="FC4" s="1171" t="s">
        <v>427</v>
      </c>
      <c r="FD4" s="1170" t="s">
        <v>428</v>
      </c>
      <c r="FE4" s="1171" t="s">
        <v>427</v>
      </c>
      <c r="FF4" s="1170" t="s">
        <v>428</v>
      </c>
      <c r="FG4" s="1170" t="s">
        <v>567</v>
      </c>
      <c r="FH4" s="1170"/>
      <c r="FI4" s="1170" t="s">
        <v>568</v>
      </c>
      <c r="FJ4" s="1170"/>
      <c r="FK4" s="1170" t="s">
        <v>569</v>
      </c>
      <c r="FL4" s="1170"/>
      <c r="FM4" s="1170" t="s">
        <v>570</v>
      </c>
      <c r="FN4" s="1170"/>
      <c r="FO4" s="1170" t="s">
        <v>566</v>
      </c>
      <c r="FP4" s="1170"/>
      <c r="FQ4" s="1170"/>
      <c r="FR4" s="1170"/>
      <c r="FS4" s="1170" t="s">
        <v>590</v>
      </c>
      <c r="FT4" s="1170"/>
      <c r="FU4" s="1170" t="s">
        <v>571</v>
      </c>
      <c r="FV4" s="1170"/>
      <c r="FW4" s="1170" t="s">
        <v>572</v>
      </c>
      <c r="FX4" s="1170"/>
      <c r="FY4" s="1172"/>
      <c r="FZ4" s="1170" t="s">
        <v>595</v>
      </c>
      <c r="GA4" s="1174" t="s">
        <v>596</v>
      </c>
      <c r="GB4" s="1172"/>
      <c r="GC4" s="1170" t="s">
        <v>427</v>
      </c>
      <c r="GD4" s="1170" t="s">
        <v>428</v>
      </c>
      <c r="GE4" s="1175"/>
      <c r="GF4" s="1175"/>
      <c r="GG4" s="1175"/>
      <c r="GH4" s="1175"/>
      <c r="GI4" s="1175"/>
      <c r="GJ4" s="1175"/>
      <c r="GK4" s="1175"/>
      <c r="GL4" s="1172"/>
      <c r="GM4" s="1191" t="s">
        <v>394</v>
      </c>
      <c r="GN4" s="1170" t="s">
        <v>714</v>
      </c>
      <c r="GO4" s="1170" t="s">
        <v>715</v>
      </c>
      <c r="GP4" s="1166" t="s">
        <v>716</v>
      </c>
      <c r="GQ4" s="1170"/>
      <c r="GR4" s="1170"/>
      <c r="GS4" s="1170"/>
      <c r="GT4" s="1170"/>
      <c r="GU4" s="1177" t="s">
        <v>394</v>
      </c>
      <c r="GV4" s="1172"/>
      <c r="GW4" s="1177" t="s">
        <v>394</v>
      </c>
      <c r="GX4" s="1175"/>
      <c r="GY4" s="1170"/>
      <c r="GZ4" s="1176"/>
      <c r="HA4" s="1178" t="s">
        <v>624</v>
      </c>
      <c r="HB4" s="1178" t="s">
        <v>625</v>
      </c>
      <c r="HC4" s="1178" t="s">
        <v>626</v>
      </c>
      <c r="HD4" s="1181" t="s">
        <v>627</v>
      </c>
      <c r="HE4" s="1174" t="s">
        <v>628</v>
      </c>
      <c r="HF4" s="1178" t="s">
        <v>624</v>
      </c>
      <c r="HG4" s="1178" t="s">
        <v>625</v>
      </c>
      <c r="HH4" s="1178" t="s">
        <v>626</v>
      </c>
      <c r="HI4" s="1181" t="s">
        <v>627</v>
      </c>
      <c r="HJ4" s="1174" t="s">
        <v>628</v>
      </c>
      <c r="HK4" s="1178" t="s">
        <v>624</v>
      </c>
      <c r="HL4" s="1178" t="s">
        <v>625</v>
      </c>
      <c r="HM4" s="1178" t="s">
        <v>626</v>
      </c>
      <c r="HN4" s="1181" t="s">
        <v>627</v>
      </c>
      <c r="HO4" s="1174" t="s">
        <v>628</v>
      </c>
      <c r="HP4" s="1178" t="s">
        <v>624</v>
      </c>
      <c r="HQ4" s="1178" t="s">
        <v>625</v>
      </c>
      <c r="HR4" s="1178" t="s">
        <v>626</v>
      </c>
      <c r="HS4" s="1181" t="s">
        <v>627</v>
      </c>
      <c r="HT4" s="1174" t="s">
        <v>628</v>
      </c>
      <c r="HU4" s="1178" t="s">
        <v>624</v>
      </c>
      <c r="HV4" s="1178" t="s">
        <v>625</v>
      </c>
      <c r="HW4" s="1178" t="s">
        <v>626</v>
      </c>
      <c r="HX4" s="1181" t="s">
        <v>627</v>
      </c>
      <c r="HY4" s="1178" t="s">
        <v>628</v>
      </c>
      <c r="HZ4" s="1178" t="s">
        <v>624</v>
      </c>
      <c r="IA4" s="1178" t="s">
        <v>625</v>
      </c>
      <c r="IB4" s="1178" t="s">
        <v>626</v>
      </c>
      <c r="IC4" s="1181" t="s">
        <v>627</v>
      </c>
      <c r="ID4" s="1178" t="s">
        <v>628</v>
      </c>
      <c r="IE4" s="1178" t="s">
        <v>624</v>
      </c>
      <c r="IF4" s="1178" t="s">
        <v>625</v>
      </c>
      <c r="IG4" s="1178" t="s">
        <v>626</v>
      </c>
      <c r="IH4" s="1181" t="s">
        <v>627</v>
      </c>
      <c r="II4" s="1216" t="s">
        <v>628</v>
      </c>
      <c r="IJ4" s="1215" t="s">
        <v>682</v>
      </c>
      <c r="IK4" s="1215" t="s">
        <v>683</v>
      </c>
      <c r="IL4" s="1215" t="s">
        <v>682</v>
      </c>
      <c r="IM4" s="1215" t="s">
        <v>683</v>
      </c>
      <c r="IN4" s="1215" t="s">
        <v>682</v>
      </c>
      <c r="IO4" s="1215" t="s">
        <v>683</v>
      </c>
      <c r="IP4" s="1215" t="s">
        <v>682</v>
      </c>
      <c r="IQ4" s="1215" t="s">
        <v>683</v>
      </c>
      <c r="IR4" s="1179"/>
      <c r="IS4" s="1"/>
      <c r="IT4" s="1"/>
      <c r="IU4" s="1"/>
      <c r="IV4" s="1"/>
    </row>
    <row r="5" spans="1:256" ht="12" customHeight="1" x14ac:dyDescent="0.15">
      <c r="A5" s="1170"/>
      <c r="B5" s="1170"/>
      <c r="C5" s="1170"/>
      <c r="D5" s="1179"/>
      <c r="E5" s="1179"/>
      <c r="F5" s="1170"/>
      <c r="G5" s="1170"/>
      <c r="H5" s="1170"/>
      <c r="I5" s="1170"/>
      <c r="J5" s="1170"/>
      <c r="K5" s="1170"/>
      <c r="L5" s="1170"/>
      <c r="M5" s="1170"/>
      <c r="N5" s="1170"/>
      <c r="O5" s="1170"/>
      <c r="P5" s="1170" t="s">
        <v>363</v>
      </c>
      <c r="Q5" s="1170"/>
      <c r="R5" s="1170"/>
      <c r="S5" s="1170"/>
      <c r="T5" s="1170"/>
      <c r="U5" s="1170" t="s">
        <v>363</v>
      </c>
      <c r="V5" s="1170"/>
      <c r="W5" s="1170"/>
      <c r="X5" s="1170"/>
      <c r="Y5" s="1170"/>
      <c r="Z5" s="1170" t="s">
        <v>363</v>
      </c>
      <c r="AA5" s="1170"/>
      <c r="AB5" s="1170"/>
      <c r="AC5" s="1170"/>
      <c r="AD5" s="1170"/>
      <c r="AE5" s="1170" t="s">
        <v>411</v>
      </c>
      <c r="AF5" s="1170" t="s">
        <v>412</v>
      </c>
      <c r="AG5" s="1170" t="s">
        <v>413</v>
      </c>
      <c r="AH5" s="1214" t="s">
        <v>414</v>
      </c>
      <c r="AI5" s="1170" t="s">
        <v>411</v>
      </c>
      <c r="AJ5" s="1170" t="s">
        <v>412</v>
      </c>
      <c r="AK5" s="1170" t="s">
        <v>413</v>
      </c>
      <c r="AL5" s="1214" t="s">
        <v>414</v>
      </c>
      <c r="AM5" s="1170" t="s">
        <v>411</v>
      </c>
      <c r="AN5" s="1170" t="s">
        <v>412</v>
      </c>
      <c r="AO5" s="1170" t="s">
        <v>413</v>
      </c>
      <c r="AP5" s="1214" t="s">
        <v>414</v>
      </c>
      <c r="AQ5" s="1170" t="s">
        <v>411</v>
      </c>
      <c r="AR5" s="1170" t="s">
        <v>415</v>
      </c>
      <c r="AS5" s="1170" t="s">
        <v>413</v>
      </c>
      <c r="AT5" s="1214" t="s">
        <v>414</v>
      </c>
      <c r="AU5" s="1170" t="s">
        <v>411</v>
      </c>
      <c r="AV5" s="1170" t="s">
        <v>412</v>
      </c>
      <c r="AW5" s="1170" t="s">
        <v>413</v>
      </c>
      <c r="AX5" s="1214" t="s">
        <v>414</v>
      </c>
      <c r="AY5" s="1170" t="s">
        <v>411</v>
      </c>
      <c r="AZ5" s="1170" t="s">
        <v>412</v>
      </c>
      <c r="BA5" s="1170" t="s">
        <v>413</v>
      </c>
      <c r="BB5" s="1214" t="s">
        <v>414</v>
      </c>
      <c r="BC5" s="1175"/>
      <c r="BD5" s="1175"/>
      <c r="BE5" s="1175"/>
      <c r="BF5" s="1175"/>
      <c r="BG5" s="1175"/>
      <c r="BH5" s="1175"/>
      <c r="BI5" s="1179"/>
      <c r="BJ5" s="1172"/>
      <c r="BK5" s="1179"/>
      <c r="BL5" s="1175"/>
      <c r="BM5" s="1172"/>
      <c r="BN5" s="1170"/>
      <c r="BO5" s="1170"/>
      <c r="BP5" s="1172"/>
      <c r="BQ5" s="1177" t="s">
        <v>394</v>
      </c>
      <c r="BR5" s="1170"/>
      <c r="BS5" s="1217"/>
      <c r="BT5" s="1170"/>
      <c r="BU5" s="1170"/>
      <c r="BV5" s="1179"/>
      <c r="BW5" s="1170"/>
      <c r="BX5" s="1176"/>
      <c r="BY5" s="1176"/>
      <c r="BZ5" s="1176"/>
      <c r="CA5" s="1176"/>
      <c r="CB5" s="1176"/>
      <c r="CC5" s="1177"/>
      <c r="CD5" s="1217"/>
      <c r="CE5" s="1217"/>
      <c r="CF5" s="1217"/>
      <c r="CG5" s="1217"/>
      <c r="CH5" s="1176"/>
      <c r="CI5" s="1176"/>
      <c r="CJ5" s="1176"/>
      <c r="CK5" s="1176"/>
      <c r="CL5" s="1158"/>
      <c r="CM5" s="1163"/>
      <c r="CN5" s="1163"/>
      <c r="CO5" s="1163"/>
      <c r="CP5" s="1163"/>
      <c r="CQ5" s="1172"/>
      <c r="CR5" s="1170"/>
      <c r="CS5" s="1170"/>
      <c r="CT5" s="1172"/>
      <c r="CU5" s="1170"/>
      <c r="CV5" s="1170"/>
      <c r="CW5" s="1172"/>
      <c r="CX5" s="1203"/>
      <c r="CY5" s="1175"/>
      <c r="CZ5" s="1172"/>
      <c r="DA5" s="1170"/>
      <c r="DB5" s="1170"/>
      <c r="DC5" s="1175"/>
      <c r="DD5" s="1175"/>
      <c r="DE5" s="1172"/>
      <c r="DF5" s="1177"/>
      <c r="DG5" s="1170"/>
      <c r="DH5" s="1232"/>
      <c r="DI5" s="1232"/>
      <c r="DJ5" s="1235"/>
      <c r="DK5" s="1240" t="s">
        <v>498</v>
      </c>
      <c r="DL5" s="1240" t="s">
        <v>499</v>
      </c>
      <c r="DM5" s="1240" t="s">
        <v>500</v>
      </c>
      <c r="DN5" s="1232"/>
      <c r="DO5" s="1166"/>
      <c r="DP5" s="1178" t="s">
        <v>498</v>
      </c>
      <c r="DQ5" s="1178" t="s">
        <v>499</v>
      </c>
      <c r="DR5" s="1178" t="s">
        <v>500</v>
      </c>
      <c r="DS5" s="1170"/>
      <c r="DT5" s="1172"/>
      <c r="DU5" s="1172"/>
      <c r="DV5" s="1200"/>
      <c r="DW5" s="1172"/>
      <c r="DX5" s="1203"/>
      <c r="DY5" s="1203"/>
      <c r="DZ5" s="1172"/>
      <c r="EA5" s="1179"/>
      <c r="EB5" s="1175"/>
      <c r="EC5" s="1172"/>
      <c r="ED5" s="1170"/>
      <c r="EE5" s="1170"/>
      <c r="EF5" s="1170"/>
      <c r="EG5" s="1170"/>
      <c r="EH5" s="1170"/>
      <c r="EI5" s="1172"/>
      <c r="EJ5" s="1170" t="s">
        <v>533</v>
      </c>
      <c r="EK5" s="1170" t="s">
        <v>534</v>
      </c>
      <c r="EL5" s="1170"/>
      <c r="EM5" s="1170"/>
      <c r="EN5" s="1170"/>
      <c r="EO5" s="1170"/>
      <c r="EP5" s="1170"/>
      <c r="EQ5" s="1170"/>
      <c r="ER5" s="1170"/>
      <c r="ES5" s="1172"/>
      <c r="ET5" s="1176" t="s">
        <v>394</v>
      </c>
      <c r="EU5" s="1170"/>
      <c r="EV5" s="1170"/>
      <c r="EW5" s="1170"/>
      <c r="EX5" s="1170"/>
      <c r="EY5" s="1170"/>
      <c r="EZ5" s="1198"/>
      <c r="FA5" s="1172"/>
      <c r="FB5" s="1170"/>
      <c r="FC5" s="1172"/>
      <c r="FD5" s="1170"/>
      <c r="FE5" s="1172"/>
      <c r="FF5" s="1170"/>
      <c r="FG5" s="1170" t="s">
        <v>427</v>
      </c>
      <c r="FH5" s="1170" t="s">
        <v>428</v>
      </c>
      <c r="FI5" s="1170" t="s">
        <v>427</v>
      </c>
      <c r="FJ5" s="1170" t="s">
        <v>428</v>
      </c>
      <c r="FK5" s="1170" t="s">
        <v>427</v>
      </c>
      <c r="FL5" s="1170" t="s">
        <v>428</v>
      </c>
      <c r="FM5" s="1170" t="s">
        <v>427</v>
      </c>
      <c r="FN5" s="1170" t="s">
        <v>428</v>
      </c>
      <c r="FO5" s="1194" t="s">
        <v>427</v>
      </c>
      <c r="FP5" s="1195"/>
      <c r="FQ5" s="1196"/>
      <c r="FR5" s="1166" t="s">
        <v>428</v>
      </c>
      <c r="FS5" s="1170" t="s">
        <v>427</v>
      </c>
      <c r="FT5" s="1170" t="s">
        <v>428</v>
      </c>
      <c r="FU5" s="1170" t="s">
        <v>427</v>
      </c>
      <c r="FV5" s="1170" t="s">
        <v>428</v>
      </c>
      <c r="FW5" s="1170" t="s">
        <v>427</v>
      </c>
      <c r="FX5" s="1170" t="s">
        <v>428</v>
      </c>
      <c r="FY5" s="1172"/>
      <c r="FZ5" s="1170"/>
      <c r="GA5" s="1175"/>
      <c r="GB5" s="1172"/>
      <c r="GC5" s="1170"/>
      <c r="GD5" s="1170"/>
      <c r="GE5" s="1175"/>
      <c r="GF5" s="1175"/>
      <c r="GG5" s="1175"/>
      <c r="GH5" s="1175"/>
      <c r="GI5" s="1175"/>
      <c r="GJ5" s="1175"/>
      <c r="GK5" s="1175"/>
      <c r="GL5" s="1175"/>
      <c r="GM5" s="1192"/>
      <c r="GN5" s="1170"/>
      <c r="GO5" s="1170"/>
      <c r="GP5" s="1166"/>
      <c r="GQ5" s="1170"/>
      <c r="GR5" s="1170"/>
      <c r="GS5" s="1170"/>
      <c r="GT5" s="1170"/>
      <c r="GU5" s="1177"/>
      <c r="GV5" s="1172"/>
      <c r="GW5" s="1177"/>
      <c r="GX5" s="1175"/>
      <c r="GY5" s="1170"/>
      <c r="GZ5" s="1176"/>
      <c r="HA5" s="1179"/>
      <c r="HB5" s="1179"/>
      <c r="HC5" s="1179"/>
      <c r="HD5" s="1163"/>
      <c r="HE5" s="1175"/>
      <c r="HF5" s="1179"/>
      <c r="HG5" s="1179"/>
      <c r="HH5" s="1179"/>
      <c r="HI5" s="1163"/>
      <c r="HJ5" s="1175"/>
      <c r="HK5" s="1179"/>
      <c r="HL5" s="1179"/>
      <c r="HM5" s="1179"/>
      <c r="HN5" s="1163"/>
      <c r="HO5" s="1175"/>
      <c r="HP5" s="1179"/>
      <c r="HQ5" s="1179"/>
      <c r="HR5" s="1179"/>
      <c r="HS5" s="1163"/>
      <c r="HT5" s="1175"/>
      <c r="HU5" s="1179"/>
      <c r="HV5" s="1179"/>
      <c r="HW5" s="1179"/>
      <c r="HX5" s="1163"/>
      <c r="HY5" s="1179"/>
      <c r="HZ5" s="1179"/>
      <c r="IA5" s="1179"/>
      <c r="IB5" s="1179"/>
      <c r="IC5" s="1163"/>
      <c r="ID5" s="1179"/>
      <c r="IE5" s="1179"/>
      <c r="IF5" s="1179"/>
      <c r="IG5" s="1179"/>
      <c r="IH5" s="1163"/>
      <c r="II5" s="1179"/>
      <c r="IJ5" s="1215"/>
      <c r="IK5" s="1215"/>
      <c r="IL5" s="1215"/>
      <c r="IM5" s="1215"/>
      <c r="IN5" s="1215"/>
      <c r="IO5" s="1215"/>
      <c r="IP5" s="1215"/>
      <c r="IQ5" s="1215"/>
      <c r="IR5" s="110" t="str">
        <f>IF(GZ8=0,"",IF(OR(MAX($GZ$8,$IR$8)&gt;=100,MAX($GZ$8,$IR$6)&gt;=250),"特定",IF(OR(MAX($GZ$8,$IR$8)&gt;=50,MAX($GZ$8,$IR$6)&gt;=100),"多数","その他")))</f>
        <v/>
      </c>
      <c r="IS5" s="108"/>
      <c r="IT5" s="108"/>
      <c r="IU5" s="108"/>
      <c r="IV5" s="108"/>
    </row>
    <row r="6" spans="1:256" x14ac:dyDescent="0.15">
      <c r="A6" s="1170"/>
      <c r="B6" s="1170"/>
      <c r="C6" s="1170"/>
      <c r="D6" s="1180"/>
      <c r="E6" s="1180"/>
      <c r="F6" s="1170"/>
      <c r="G6" s="1170"/>
      <c r="H6" s="1170"/>
      <c r="I6" s="1170"/>
      <c r="J6" s="1170"/>
      <c r="K6" s="1170"/>
      <c r="L6" s="1170"/>
      <c r="M6" s="1170"/>
      <c r="N6" s="1170"/>
      <c r="O6" s="1170"/>
      <c r="P6" s="1170"/>
      <c r="Q6" s="1170"/>
      <c r="R6" s="1170"/>
      <c r="S6" s="1170"/>
      <c r="T6" s="1170"/>
      <c r="U6" s="1170"/>
      <c r="V6" s="1170"/>
      <c r="W6" s="1170"/>
      <c r="X6" s="1170"/>
      <c r="Y6" s="1170"/>
      <c r="Z6" s="1170"/>
      <c r="AA6" s="1170"/>
      <c r="AB6" s="1170"/>
      <c r="AC6" s="1170"/>
      <c r="AD6" s="1170"/>
      <c r="AE6" s="1170"/>
      <c r="AF6" s="1170"/>
      <c r="AG6" s="1170"/>
      <c r="AH6" s="1214"/>
      <c r="AI6" s="1170"/>
      <c r="AJ6" s="1170"/>
      <c r="AK6" s="1170"/>
      <c r="AL6" s="1214"/>
      <c r="AM6" s="1170"/>
      <c r="AN6" s="1170"/>
      <c r="AO6" s="1170"/>
      <c r="AP6" s="1214"/>
      <c r="AQ6" s="1170"/>
      <c r="AR6" s="1170"/>
      <c r="AS6" s="1170"/>
      <c r="AT6" s="1214"/>
      <c r="AU6" s="1170"/>
      <c r="AV6" s="1170"/>
      <c r="AW6" s="1170"/>
      <c r="AX6" s="1214"/>
      <c r="AY6" s="1170"/>
      <c r="AZ6" s="1170"/>
      <c r="BA6" s="1170"/>
      <c r="BB6" s="1214"/>
      <c r="BC6" s="1169"/>
      <c r="BD6" s="1169"/>
      <c r="BE6" s="1169"/>
      <c r="BF6" s="1169"/>
      <c r="BG6" s="1169"/>
      <c r="BH6" s="1169"/>
      <c r="BI6" s="1180"/>
      <c r="BJ6" s="1173"/>
      <c r="BK6" s="1180"/>
      <c r="BL6" s="1169"/>
      <c r="BM6" s="1173"/>
      <c r="BN6" s="1170"/>
      <c r="BO6" s="1170"/>
      <c r="BP6" s="1173"/>
      <c r="BQ6" s="1177"/>
      <c r="BR6" s="1170"/>
      <c r="BS6" s="1218"/>
      <c r="BT6" s="1170"/>
      <c r="BU6" s="1170"/>
      <c r="BV6" s="1180"/>
      <c r="BW6" s="1170"/>
      <c r="BX6" s="1176"/>
      <c r="BY6" s="1176"/>
      <c r="BZ6" s="1176"/>
      <c r="CA6" s="1176"/>
      <c r="CB6" s="1176"/>
      <c r="CC6" s="1177"/>
      <c r="CD6" s="1218"/>
      <c r="CE6" s="1218"/>
      <c r="CF6" s="1218"/>
      <c r="CG6" s="1218"/>
      <c r="CH6" s="1176"/>
      <c r="CI6" s="1176"/>
      <c r="CJ6" s="1176"/>
      <c r="CK6" s="1176"/>
      <c r="CL6" s="1159"/>
      <c r="CM6" s="1164"/>
      <c r="CN6" s="1164"/>
      <c r="CO6" s="1164"/>
      <c r="CP6" s="1164"/>
      <c r="CQ6" s="1173"/>
      <c r="CR6" s="1170"/>
      <c r="CS6" s="1170"/>
      <c r="CT6" s="1173"/>
      <c r="CU6" s="1170"/>
      <c r="CV6" s="1170"/>
      <c r="CW6" s="1173"/>
      <c r="CX6" s="1204"/>
      <c r="CY6" s="1169"/>
      <c r="CZ6" s="1173"/>
      <c r="DA6" s="1170"/>
      <c r="DB6" s="1170"/>
      <c r="DC6" s="1169"/>
      <c r="DD6" s="1169"/>
      <c r="DE6" s="1173"/>
      <c r="DF6" s="1177"/>
      <c r="DG6" s="1170"/>
      <c r="DH6" s="1233"/>
      <c r="DI6" s="1233"/>
      <c r="DJ6" s="1236"/>
      <c r="DK6" s="1241"/>
      <c r="DL6" s="1241"/>
      <c r="DM6" s="1241"/>
      <c r="DN6" s="1233"/>
      <c r="DO6" s="1166"/>
      <c r="DP6" s="1180"/>
      <c r="DQ6" s="1180"/>
      <c r="DR6" s="1180"/>
      <c r="DS6" s="1170"/>
      <c r="DT6" s="1173"/>
      <c r="DU6" s="1173"/>
      <c r="DV6" s="1201"/>
      <c r="DW6" s="1173"/>
      <c r="DX6" s="1204"/>
      <c r="DY6" s="1204"/>
      <c r="DZ6" s="1173"/>
      <c r="EA6" s="1180"/>
      <c r="EB6" s="1169"/>
      <c r="EC6" s="1173"/>
      <c r="ED6" s="1170"/>
      <c r="EE6" s="1170"/>
      <c r="EF6" s="1170"/>
      <c r="EG6" s="1170"/>
      <c r="EH6" s="1170"/>
      <c r="EI6" s="1173"/>
      <c r="EJ6" s="1170"/>
      <c r="EK6" s="1170"/>
      <c r="EL6" s="1170"/>
      <c r="EM6" s="1170"/>
      <c r="EN6" s="1170"/>
      <c r="EO6" s="1170"/>
      <c r="EP6" s="1170"/>
      <c r="EQ6" s="1170"/>
      <c r="ER6" s="1170"/>
      <c r="ES6" s="1173"/>
      <c r="ET6" s="1176"/>
      <c r="EU6" s="1170"/>
      <c r="EV6" s="1170"/>
      <c r="EW6" s="1170"/>
      <c r="EX6" s="1170"/>
      <c r="EY6" s="1170"/>
      <c r="EZ6" s="1198"/>
      <c r="FA6" s="1173"/>
      <c r="FB6" s="1170"/>
      <c r="FC6" s="1173"/>
      <c r="FD6" s="1170"/>
      <c r="FE6" s="1173"/>
      <c r="FF6" s="1170"/>
      <c r="FG6" s="1170"/>
      <c r="FH6" s="1170"/>
      <c r="FI6" s="1170"/>
      <c r="FJ6" s="1170"/>
      <c r="FK6" s="1170"/>
      <c r="FL6" s="1170"/>
      <c r="FM6" s="1170"/>
      <c r="FN6" s="1170"/>
      <c r="FO6" s="79"/>
      <c r="FP6" s="68" t="s">
        <v>589</v>
      </c>
      <c r="FQ6" s="68" t="s">
        <v>573</v>
      </c>
      <c r="FR6" s="1166"/>
      <c r="FS6" s="1170"/>
      <c r="FT6" s="1170"/>
      <c r="FU6" s="1170"/>
      <c r="FV6" s="1170"/>
      <c r="FW6" s="1170"/>
      <c r="FX6" s="1170"/>
      <c r="FY6" s="1173"/>
      <c r="FZ6" s="1170"/>
      <c r="GA6" s="1169"/>
      <c r="GB6" s="1173"/>
      <c r="GC6" s="1170"/>
      <c r="GD6" s="1170"/>
      <c r="GE6" s="1169"/>
      <c r="GF6" s="1169"/>
      <c r="GG6" s="1169"/>
      <c r="GH6" s="1169"/>
      <c r="GI6" s="1169"/>
      <c r="GJ6" s="1169"/>
      <c r="GK6" s="1169"/>
      <c r="GL6" s="1169"/>
      <c r="GM6" s="1193"/>
      <c r="GN6" s="1170"/>
      <c r="GO6" s="1170"/>
      <c r="GP6" s="1166"/>
      <c r="GQ6" s="1170"/>
      <c r="GR6" s="1170"/>
      <c r="GS6" s="1170"/>
      <c r="GT6" s="1170"/>
      <c r="GU6" s="1177"/>
      <c r="GV6" s="1173"/>
      <c r="GW6" s="1177"/>
      <c r="GX6" s="107" t="str">
        <f>IF(GX8="","",IF(GX8&gt;=100,"特定",IF(AND(GX8&gt;=50,GX8&lt;100),"多数","その他")))</f>
        <v/>
      </c>
      <c r="GY6" s="1170"/>
      <c r="GZ6" s="1176"/>
      <c r="HA6" s="1180"/>
      <c r="HB6" s="1180"/>
      <c r="HC6" s="1180"/>
      <c r="HD6" s="1164"/>
      <c r="HE6" s="107">
        <f>MAX(HA8:HD8)</f>
        <v>0</v>
      </c>
      <c r="HF6" s="1180"/>
      <c r="HG6" s="1180"/>
      <c r="HH6" s="1180"/>
      <c r="HI6" s="1164"/>
      <c r="HJ6" s="107">
        <f>MAX(HF8:HI8)</f>
        <v>0</v>
      </c>
      <c r="HK6" s="1180"/>
      <c r="HL6" s="1180"/>
      <c r="HM6" s="1180"/>
      <c r="HN6" s="1164"/>
      <c r="HO6" s="107">
        <f>MAX(HK8:HN8)</f>
        <v>0</v>
      </c>
      <c r="HP6" s="1180"/>
      <c r="HQ6" s="1180"/>
      <c r="HR6" s="1180"/>
      <c r="HS6" s="1164"/>
      <c r="HT6" s="107">
        <f>MAX(HP8:HS8)</f>
        <v>0</v>
      </c>
      <c r="HU6" s="1180"/>
      <c r="HV6" s="1180"/>
      <c r="HW6" s="1180"/>
      <c r="HX6" s="1164"/>
      <c r="HY6" s="107">
        <f>MAX(HU8:HX8)</f>
        <v>0</v>
      </c>
      <c r="HZ6" s="1180"/>
      <c r="IA6" s="1180"/>
      <c r="IB6" s="1180"/>
      <c r="IC6" s="1164"/>
      <c r="ID6" s="1180"/>
      <c r="IE6" s="1180"/>
      <c r="IF6" s="1180"/>
      <c r="IG6" s="1180"/>
      <c r="IH6" s="1164"/>
      <c r="II6" s="1180"/>
      <c r="IJ6" s="105">
        <f>IJ8*IK8</f>
        <v>0</v>
      </c>
      <c r="IK6" s="105"/>
      <c r="IL6" s="105">
        <f>IL8*IM8</f>
        <v>0</v>
      </c>
      <c r="IM6" s="105"/>
      <c r="IN6" s="105">
        <f>IN8*IO8</f>
        <v>0</v>
      </c>
      <c r="IO6" s="105"/>
      <c r="IP6" s="105">
        <f>IP8*IQ8</f>
        <v>0</v>
      </c>
      <c r="IQ6" s="109"/>
      <c r="IR6" s="106">
        <f>SUM(IJ6,IL6,IN6,IP6)</f>
        <v>0</v>
      </c>
      <c r="IS6" s="1"/>
      <c r="IT6" s="1"/>
      <c r="IU6" s="1"/>
      <c r="IV6" s="1"/>
    </row>
    <row r="7" spans="1:256" x14ac:dyDescent="0.15">
      <c r="A7" s="70" t="s">
        <v>169</v>
      </c>
      <c r="B7" s="70" t="s">
        <v>344</v>
      </c>
      <c r="C7" s="70" t="s">
        <v>345</v>
      </c>
      <c r="D7" s="70" t="s">
        <v>384</v>
      </c>
      <c r="E7" s="70" t="s">
        <v>347</v>
      </c>
      <c r="F7" s="70" t="s">
        <v>348</v>
      </c>
      <c r="G7" s="70" t="s">
        <v>349</v>
      </c>
      <c r="H7" s="70" t="s">
        <v>350</v>
      </c>
      <c r="I7" s="70" t="s">
        <v>352</v>
      </c>
      <c r="J7" s="70" t="s">
        <v>353</v>
      </c>
      <c r="K7" s="70" t="s">
        <v>364</v>
      </c>
      <c r="L7" s="70" t="s">
        <v>365</v>
      </c>
      <c r="M7" s="70" t="s">
        <v>366</v>
      </c>
      <c r="N7" s="70" t="s">
        <v>367</v>
      </c>
      <c r="O7" s="70" t="s">
        <v>368</v>
      </c>
      <c r="P7" s="70" t="s">
        <v>369</v>
      </c>
      <c r="Q7" s="70" t="s">
        <v>370</v>
      </c>
      <c r="R7" s="70" t="s">
        <v>371</v>
      </c>
      <c r="S7" s="70" t="s">
        <v>372</v>
      </c>
      <c r="T7" s="70" t="s">
        <v>373</v>
      </c>
      <c r="U7" s="70" t="s">
        <v>374</v>
      </c>
      <c r="V7" s="70" t="s">
        <v>375</v>
      </c>
      <c r="W7" s="70" t="s">
        <v>376</v>
      </c>
      <c r="X7" s="70" t="s">
        <v>377</v>
      </c>
      <c r="Y7" s="70" t="s">
        <v>378</v>
      </c>
      <c r="Z7" s="70" t="s">
        <v>379</v>
      </c>
      <c r="AA7" s="70" t="s">
        <v>380</v>
      </c>
      <c r="AB7" s="70" t="s">
        <v>381</v>
      </c>
      <c r="AC7" s="70" t="s">
        <v>382</v>
      </c>
      <c r="AD7" s="70" t="s">
        <v>383</v>
      </c>
      <c r="AE7" s="71" t="s">
        <v>416</v>
      </c>
      <c r="AF7" s="71" t="s">
        <v>417</v>
      </c>
      <c r="AG7" s="71" t="s">
        <v>418</v>
      </c>
      <c r="AH7" s="71" t="s">
        <v>419</v>
      </c>
      <c r="AI7" s="71" t="s">
        <v>420</v>
      </c>
      <c r="AJ7" s="71" t="s">
        <v>421</v>
      </c>
      <c r="AK7" s="71" t="s">
        <v>422</v>
      </c>
      <c r="AL7" s="71" t="s">
        <v>423</v>
      </c>
      <c r="AM7" s="71" t="s">
        <v>406</v>
      </c>
      <c r="AN7" s="71"/>
      <c r="AO7" s="71"/>
      <c r="AP7" s="71"/>
      <c r="AQ7" s="71" t="s">
        <v>424</v>
      </c>
      <c r="AR7" s="71"/>
      <c r="AS7" s="71"/>
      <c r="AT7" s="71"/>
      <c r="AU7" s="71" t="s">
        <v>425</v>
      </c>
      <c r="AV7" s="71"/>
      <c r="AW7" s="71"/>
      <c r="AX7" s="71"/>
      <c r="AY7" s="71" t="s">
        <v>407</v>
      </c>
      <c r="AZ7" s="71"/>
      <c r="BA7" s="71"/>
      <c r="BB7" s="71"/>
      <c r="BC7" s="71" t="s">
        <v>395</v>
      </c>
      <c r="BD7" s="71" t="s">
        <v>396</v>
      </c>
      <c r="BE7" s="71" t="s">
        <v>397</v>
      </c>
      <c r="BF7" s="71" t="s">
        <v>398</v>
      </c>
      <c r="BG7" s="71" t="s">
        <v>399</v>
      </c>
      <c r="BH7" s="71" t="s">
        <v>400</v>
      </c>
      <c r="BI7" s="71" t="s">
        <v>401</v>
      </c>
      <c r="BJ7" s="71" t="s">
        <v>402</v>
      </c>
      <c r="BK7" s="71" t="s">
        <v>403</v>
      </c>
      <c r="BL7" s="71"/>
      <c r="BM7" s="71" t="s">
        <v>437</v>
      </c>
      <c r="BN7" s="71" t="s">
        <v>431</v>
      </c>
      <c r="BO7" s="71" t="s">
        <v>432</v>
      </c>
      <c r="BP7" s="71" t="s">
        <v>433</v>
      </c>
      <c r="BQ7" s="71" t="s">
        <v>434</v>
      </c>
      <c r="BR7" s="71" t="s">
        <v>435</v>
      </c>
      <c r="BS7" s="71" t="s">
        <v>443</v>
      </c>
      <c r="BT7" s="71" t="s">
        <v>444</v>
      </c>
      <c r="BU7" s="71" t="s">
        <v>445</v>
      </c>
      <c r="BV7" s="71" t="s">
        <v>446</v>
      </c>
      <c r="BW7" s="71" t="s">
        <v>447</v>
      </c>
      <c r="BX7" s="71" t="s">
        <v>453</v>
      </c>
      <c r="BY7" s="71" t="s">
        <v>454</v>
      </c>
      <c r="BZ7" s="71" t="s">
        <v>455</v>
      </c>
      <c r="CA7" s="71" t="s">
        <v>456</v>
      </c>
      <c r="CB7" s="71" t="s">
        <v>457</v>
      </c>
      <c r="CC7" s="71" t="s">
        <v>458</v>
      </c>
      <c r="CD7" s="71" t="s">
        <v>465</v>
      </c>
      <c r="CE7" s="71" t="s">
        <v>466</v>
      </c>
      <c r="CF7" s="71" t="s">
        <v>467</v>
      </c>
      <c r="CG7" s="71" t="s">
        <v>468</v>
      </c>
      <c r="CH7" s="71" t="s">
        <v>461</v>
      </c>
      <c r="CI7" s="71" t="s">
        <v>462</v>
      </c>
      <c r="CJ7" s="71" t="s">
        <v>463</v>
      </c>
      <c r="CK7" s="71" t="s">
        <v>464</v>
      </c>
      <c r="CL7" s="71" t="s">
        <v>946</v>
      </c>
      <c r="CM7" s="71" t="s">
        <v>947</v>
      </c>
      <c r="CN7" s="71" t="s">
        <v>948</v>
      </c>
      <c r="CO7" s="71" t="s">
        <v>949</v>
      </c>
      <c r="CP7" s="71" t="s">
        <v>950</v>
      </c>
      <c r="CQ7" s="71" t="s">
        <v>478</v>
      </c>
      <c r="CR7" s="71" t="s">
        <v>479</v>
      </c>
      <c r="CS7" s="71" t="s">
        <v>480</v>
      </c>
      <c r="CT7" s="71" t="s">
        <v>481</v>
      </c>
      <c r="CU7" s="71" t="s">
        <v>482</v>
      </c>
      <c r="CV7" s="71" t="s">
        <v>483</v>
      </c>
      <c r="CW7" s="71" t="s">
        <v>484</v>
      </c>
      <c r="CX7" s="71" t="s">
        <v>485</v>
      </c>
      <c r="CY7" s="71" t="s">
        <v>486</v>
      </c>
      <c r="CZ7" s="71" t="s">
        <v>488</v>
      </c>
      <c r="DA7" s="71" t="s">
        <v>489</v>
      </c>
      <c r="DB7" s="71" t="s">
        <v>490</v>
      </c>
      <c r="DC7" s="71" t="s">
        <v>491</v>
      </c>
      <c r="DD7" s="71"/>
      <c r="DE7" s="71" t="s">
        <v>492</v>
      </c>
      <c r="DF7" s="71" t="s">
        <v>493</v>
      </c>
      <c r="DG7" s="71" t="s">
        <v>487</v>
      </c>
      <c r="DH7" s="431"/>
      <c r="DI7" s="431"/>
      <c r="DJ7" s="431" t="s">
        <v>501</v>
      </c>
      <c r="DK7" s="431" t="s">
        <v>502</v>
      </c>
      <c r="DL7" s="431" t="s">
        <v>503</v>
      </c>
      <c r="DM7" s="431" t="s">
        <v>504</v>
      </c>
      <c r="DN7" s="431" t="s">
        <v>505</v>
      </c>
      <c r="DO7" s="71" t="s">
        <v>501</v>
      </c>
      <c r="DP7" s="71" t="s">
        <v>502</v>
      </c>
      <c r="DQ7" s="71" t="s">
        <v>503</v>
      </c>
      <c r="DR7" s="71" t="s">
        <v>504</v>
      </c>
      <c r="DS7" s="71" t="s">
        <v>505</v>
      </c>
      <c r="DT7" s="71" t="s">
        <v>507</v>
      </c>
      <c r="DU7" s="71" t="s">
        <v>508</v>
      </c>
      <c r="DV7" s="71" t="s">
        <v>509</v>
      </c>
      <c r="DW7" s="71" t="s">
        <v>510</v>
      </c>
      <c r="DX7" s="71" t="s">
        <v>511</v>
      </c>
      <c r="DY7" s="71"/>
      <c r="DZ7" s="71" t="s">
        <v>512</v>
      </c>
      <c r="EA7" s="71" t="s">
        <v>513</v>
      </c>
      <c r="EB7" s="71" t="s">
        <v>514</v>
      </c>
      <c r="EC7" s="71" t="s">
        <v>520</v>
      </c>
      <c r="ED7" s="71" t="s">
        <v>521</v>
      </c>
      <c r="EE7" s="71" t="s">
        <v>522</v>
      </c>
      <c r="EF7" s="71" t="s">
        <v>523</v>
      </c>
      <c r="EG7" s="71" t="s">
        <v>524</v>
      </c>
      <c r="EH7" s="71" t="s">
        <v>525</v>
      </c>
      <c r="EI7" s="71" t="s">
        <v>535</v>
      </c>
      <c r="EJ7" s="71" t="s">
        <v>536</v>
      </c>
      <c r="EK7" s="71" t="s">
        <v>537</v>
      </c>
      <c r="EL7" s="71" t="s">
        <v>538</v>
      </c>
      <c r="EM7" s="71" t="s">
        <v>548</v>
      </c>
      <c r="EN7" s="71" t="s">
        <v>539</v>
      </c>
      <c r="EO7" s="71" t="s">
        <v>540</v>
      </c>
      <c r="EP7" s="71" t="s">
        <v>541</v>
      </c>
      <c r="EQ7" s="71" t="s">
        <v>542</v>
      </c>
      <c r="ER7" s="71" t="s">
        <v>543</v>
      </c>
      <c r="ES7" s="71" t="s">
        <v>544</v>
      </c>
      <c r="ET7" s="71" t="s">
        <v>545</v>
      </c>
      <c r="EU7" s="71" t="s">
        <v>549</v>
      </c>
      <c r="EV7" s="70" t="s">
        <v>598</v>
      </c>
      <c r="EW7" s="70" t="s">
        <v>599</v>
      </c>
      <c r="EX7" s="70" t="s">
        <v>600</v>
      </c>
      <c r="EY7" s="70" t="s">
        <v>601</v>
      </c>
      <c r="EZ7" s="70" t="s">
        <v>554</v>
      </c>
      <c r="FA7" s="71" t="s">
        <v>558</v>
      </c>
      <c r="FB7" s="71" t="s">
        <v>559</v>
      </c>
      <c r="FC7" s="71" t="s">
        <v>560</v>
      </c>
      <c r="FD7" s="71" t="s">
        <v>561</v>
      </c>
      <c r="FE7" s="71" t="s">
        <v>562</v>
      </c>
      <c r="FF7" s="71" t="s">
        <v>563</v>
      </c>
      <c r="FG7" s="71" t="s">
        <v>574</v>
      </c>
      <c r="FH7" s="71" t="s">
        <v>575</v>
      </c>
      <c r="FI7" s="71" t="s">
        <v>576</v>
      </c>
      <c r="FJ7" s="71" t="s">
        <v>577</v>
      </c>
      <c r="FK7" s="71" t="s">
        <v>578</v>
      </c>
      <c r="FL7" s="71" t="s">
        <v>579</v>
      </c>
      <c r="FM7" s="71" t="s">
        <v>580</v>
      </c>
      <c r="FN7" s="71" t="s">
        <v>581</v>
      </c>
      <c r="FO7" s="71" t="s">
        <v>582</v>
      </c>
      <c r="FP7" s="70" t="s">
        <v>583</v>
      </c>
      <c r="FQ7" s="70" t="s">
        <v>584</v>
      </c>
      <c r="FR7" s="71" t="s">
        <v>585</v>
      </c>
      <c r="FS7" s="71" t="s">
        <v>602</v>
      </c>
      <c r="FT7" s="71" t="s">
        <v>603</v>
      </c>
      <c r="FU7" s="71" t="s">
        <v>586</v>
      </c>
      <c r="FV7" s="71" t="s">
        <v>587</v>
      </c>
      <c r="FW7" s="71" t="s">
        <v>604</v>
      </c>
      <c r="FX7" s="71" t="s">
        <v>588</v>
      </c>
      <c r="FY7" s="71" t="s">
        <v>597</v>
      </c>
      <c r="FZ7" s="71" t="s">
        <v>595</v>
      </c>
      <c r="GA7" s="70" t="s">
        <v>596</v>
      </c>
      <c r="GB7" s="71" t="s">
        <v>605</v>
      </c>
      <c r="GC7" s="71" t="s">
        <v>593</v>
      </c>
      <c r="GD7" s="71" t="s">
        <v>594</v>
      </c>
      <c r="GE7" s="71" t="s">
        <v>613</v>
      </c>
      <c r="GF7" s="71" t="s">
        <v>614</v>
      </c>
      <c r="GG7" s="71" t="s">
        <v>615</v>
      </c>
      <c r="GH7" s="71" t="s">
        <v>616</v>
      </c>
      <c r="GI7" s="71" t="s">
        <v>617</v>
      </c>
      <c r="GJ7" s="71" t="s">
        <v>618</v>
      </c>
      <c r="GK7" s="71" t="s">
        <v>619</v>
      </c>
      <c r="GL7" s="71" t="s">
        <v>620</v>
      </c>
      <c r="GM7" s="71" t="s">
        <v>621</v>
      </c>
      <c r="GN7" s="71" t="s">
        <v>827</v>
      </c>
      <c r="GO7" s="71" t="s">
        <v>828</v>
      </c>
      <c r="GP7" s="71" t="s">
        <v>829</v>
      </c>
      <c r="GQ7" s="71" t="s">
        <v>830</v>
      </c>
      <c r="GR7" s="71" t="s">
        <v>831</v>
      </c>
      <c r="GS7" s="71" t="s">
        <v>832</v>
      </c>
      <c r="GT7" s="71" t="s">
        <v>833</v>
      </c>
      <c r="GU7" s="71" t="s">
        <v>834</v>
      </c>
      <c r="GV7" s="71" t="s">
        <v>835</v>
      </c>
      <c r="GW7" s="71" t="s">
        <v>836</v>
      </c>
      <c r="GX7" s="71" t="s">
        <v>837</v>
      </c>
      <c r="GY7" s="71" t="s">
        <v>838</v>
      </c>
      <c r="GZ7" s="71" t="s">
        <v>839</v>
      </c>
      <c r="HA7" s="71" t="s">
        <v>652</v>
      </c>
      <c r="HB7" s="71" t="s">
        <v>653</v>
      </c>
      <c r="HC7" s="71" t="s">
        <v>654</v>
      </c>
      <c r="HD7" s="71" t="s">
        <v>655</v>
      </c>
      <c r="HE7" s="71" t="s">
        <v>656</v>
      </c>
      <c r="HF7" s="71" t="s">
        <v>657</v>
      </c>
      <c r="HG7" s="71" t="s">
        <v>658</v>
      </c>
      <c r="HH7" s="71" t="s">
        <v>659</v>
      </c>
      <c r="HI7" s="71" t="s">
        <v>660</v>
      </c>
      <c r="HJ7" s="71" t="s">
        <v>661</v>
      </c>
      <c r="HK7" s="71" t="s">
        <v>662</v>
      </c>
      <c r="HL7" s="71" t="s">
        <v>663</v>
      </c>
      <c r="HM7" s="71" t="s">
        <v>664</v>
      </c>
      <c r="HN7" s="71" t="s">
        <v>665</v>
      </c>
      <c r="HO7" s="71" t="s">
        <v>666</v>
      </c>
      <c r="HP7" s="71" t="s">
        <v>667</v>
      </c>
      <c r="HQ7" s="71" t="s">
        <v>668</v>
      </c>
      <c r="HR7" s="71" t="s">
        <v>669</v>
      </c>
      <c r="HS7" s="71" t="s">
        <v>670</v>
      </c>
      <c r="HT7" s="71" t="s">
        <v>671</v>
      </c>
      <c r="HU7" s="71" t="s">
        <v>629</v>
      </c>
      <c r="HV7" s="71" t="s">
        <v>630</v>
      </c>
      <c r="HW7" s="71" t="s">
        <v>631</v>
      </c>
      <c r="HX7" s="71" t="s">
        <v>632</v>
      </c>
      <c r="HY7" s="71" t="s">
        <v>633</v>
      </c>
      <c r="HZ7" s="71" t="s">
        <v>629</v>
      </c>
      <c r="IA7" s="71" t="s">
        <v>630</v>
      </c>
      <c r="IB7" s="71" t="s">
        <v>631</v>
      </c>
      <c r="IC7" s="71" t="s">
        <v>632</v>
      </c>
      <c r="ID7" s="71" t="s">
        <v>633</v>
      </c>
      <c r="IE7" s="71" t="s">
        <v>634</v>
      </c>
      <c r="IF7" s="71" t="s">
        <v>635</v>
      </c>
      <c r="IG7" s="71" t="s">
        <v>636</v>
      </c>
      <c r="IH7" s="71" t="s">
        <v>637</v>
      </c>
      <c r="II7" s="71" t="s">
        <v>638</v>
      </c>
      <c r="IJ7" s="71" t="s">
        <v>673</v>
      </c>
      <c r="IK7" s="71" t="s">
        <v>684</v>
      </c>
      <c r="IL7" s="71" t="s">
        <v>674</v>
      </c>
      <c r="IM7" s="71" t="s">
        <v>685</v>
      </c>
      <c r="IN7" s="71" t="s">
        <v>675</v>
      </c>
      <c r="IO7" s="71" t="s">
        <v>686</v>
      </c>
      <c r="IP7" s="71" t="s">
        <v>676</v>
      </c>
      <c r="IQ7" s="71" t="s">
        <v>687</v>
      </c>
      <c r="IR7" s="71" t="s">
        <v>677</v>
      </c>
    </row>
    <row r="8" spans="1:256" ht="27" customHeight="1" x14ac:dyDescent="0.15">
      <c r="A8" s="80"/>
      <c r="B8" s="80">
        <f>報告書!$D$5</f>
        <v>0</v>
      </c>
      <c r="C8" s="80">
        <f>報告書!$D$15</f>
        <v>0</v>
      </c>
      <c r="D8" s="80" t="str">
        <f>$IR$5</f>
        <v/>
      </c>
      <c r="E8" s="80" t="str">
        <f>IF(F8="学校",1,IF(F8="病院",2,IF(F8="介護老人保健施設",3,IF(F8="介護医療院",4,IF(F8="老人福祉施設",5,IF(F8="児童福祉施設",6,IF(F8="社会福祉施設",7,IF(F8="事業所",8,IF(F8="寄宿舎",9,IF(F8="矯正施設",10,IF(F8="自衛隊",11,IF(F8="一般給食センター",12,IF(F8="その他",13,"")))))))))))))</f>
        <v/>
      </c>
      <c r="F8" s="80">
        <f>報告書!$V$7</f>
        <v>0</v>
      </c>
      <c r="G8" s="80">
        <f>報告書!$V$6</f>
        <v>0</v>
      </c>
      <c r="H8" s="80">
        <f>報告書!$V$11</f>
        <v>0</v>
      </c>
      <c r="I8" s="80">
        <f>報告書!$O$17</f>
        <v>0</v>
      </c>
      <c r="J8" s="80">
        <f>報告書!$AB$17</f>
        <v>0</v>
      </c>
      <c r="K8" s="80">
        <f>報告書!$M$28</f>
        <v>0</v>
      </c>
      <c r="L8" s="80">
        <f>報告書!$S$28</f>
        <v>0</v>
      </c>
      <c r="M8" s="80">
        <f>報告書!$Y$28</f>
        <v>0</v>
      </c>
      <c r="N8" s="80">
        <f>報告書!$AE$28</f>
        <v>0</v>
      </c>
      <c r="O8" s="80">
        <f>報告書!$AK$28</f>
        <v>0</v>
      </c>
      <c r="P8" s="80">
        <f>報告書!$M$29</f>
        <v>0</v>
      </c>
      <c r="Q8" s="80">
        <f>報告書!$S$29</f>
        <v>0</v>
      </c>
      <c r="R8" s="80">
        <f>報告書!$Y$29</f>
        <v>0</v>
      </c>
      <c r="S8" s="80">
        <f>報告書!$AE$29</f>
        <v>0</v>
      </c>
      <c r="T8" s="80">
        <f>報告書!$AK$29</f>
        <v>0</v>
      </c>
      <c r="U8" s="80">
        <f>報告書!$M$30</f>
        <v>0</v>
      </c>
      <c r="V8" s="80">
        <f>報告書!$S$30</f>
        <v>0</v>
      </c>
      <c r="W8" s="80">
        <f>報告書!$Y$30</f>
        <v>0</v>
      </c>
      <c r="X8" s="80">
        <f>報告書!$AE$30</f>
        <v>0</v>
      </c>
      <c r="Y8" s="80">
        <f>報告書!$AK$30</f>
        <v>0</v>
      </c>
      <c r="Z8" s="80">
        <f>報告書!$M$31</f>
        <v>0</v>
      </c>
      <c r="AA8" s="80">
        <f>報告書!$S$31</f>
        <v>0</v>
      </c>
      <c r="AB8" s="80">
        <f>報告書!$Y$31</f>
        <v>0</v>
      </c>
      <c r="AC8" s="80">
        <f>報告書!$AE$31</f>
        <v>0</v>
      </c>
      <c r="AD8" s="80">
        <f>報告書!$AK$31</f>
        <v>0</v>
      </c>
      <c r="AE8" s="423">
        <f>報告書!$X$46</f>
        <v>0</v>
      </c>
      <c r="AF8" s="423">
        <f>報告書!$X$48</f>
        <v>0</v>
      </c>
      <c r="AG8" s="423">
        <f>IF(ISERROR((AE8-AF8)=""),"",(AE8-AF8))</f>
        <v>0</v>
      </c>
      <c r="AH8" s="80" t="str">
        <f>IF(AG8="","",IF(AG8&gt;=5,"該当","非該当"))</f>
        <v>非該当</v>
      </c>
      <c r="AI8" s="423">
        <f>報告書!$AA$46</f>
        <v>0</v>
      </c>
      <c r="AJ8" s="423">
        <f>報告書!$AA$48</f>
        <v>0</v>
      </c>
      <c r="AK8" s="423">
        <f>IF(ISERROR((AI8-AJ8)=""),"",(AI8-AJ8))</f>
        <v>0</v>
      </c>
      <c r="AL8" s="80" t="str">
        <f>IF(AK8="","",IF(AK8&gt;=5,"該当","非該当"))</f>
        <v>非該当</v>
      </c>
      <c r="AM8" s="423">
        <f>報告書!$AD$46</f>
        <v>0</v>
      </c>
      <c r="AN8" s="423">
        <f>報告書!$AD$48</f>
        <v>0</v>
      </c>
      <c r="AO8" s="423">
        <f>IF(ISERROR((AM8-AN8)=""),"",(AM8-AN8))</f>
        <v>0</v>
      </c>
      <c r="AP8" s="80" t="str">
        <f>IF(AO8="","",IF(AO8&gt;=5,"該当","非該当"))</f>
        <v>非該当</v>
      </c>
      <c r="AQ8" s="423">
        <f>報告書!$AG$46</f>
        <v>0</v>
      </c>
      <c r="AR8" s="423">
        <f>報告書!$AG$48</f>
        <v>0</v>
      </c>
      <c r="AS8" s="423">
        <f>IF(ISERROR((AQ8-AR8)=""),"",(AQ8-AR8))</f>
        <v>0</v>
      </c>
      <c r="AT8" s="80" t="str">
        <f>IF(AS8="","",IF(AS8&gt;=5,"該当","非該当"))</f>
        <v>非該当</v>
      </c>
      <c r="AU8" s="423">
        <f>報告書!$AJ$46</f>
        <v>0</v>
      </c>
      <c r="AV8" s="423">
        <f>報告書!$AJ$48</f>
        <v>0</v>
      </c>
      <c r="AW8" s="423">
        <f>IF(ISERROR((AU8-AV8)=""),"",(AU8-AV8))</f>
        <v>0</v>
      </c>
      <c r="AX8" s="80" t="str">
        <f>IF(AW8="","",IF(AW8&gt;=5,"該当","非該当"))</f>
        <v>非該当</v>
      </c>
      <c r="AY8" s="423">
        <f>報告書!$AM$46</f>
        <v>0</v>
      </c>
      <c r="AZ8" s="423">
        <f>報告書!$AM$48</f>
        <v>0</v>
      </c>
      <c r="BA8" s="423">
        <f>IF(ISERROR((AY8-AZ8)=""),"",(AY8-AZ8))</f>
        <v>0</v>
      </c>
      <c r="BB8" s="80" t="str">
        <f>IF(BA8="","",IF(BA8&gt;=5,"該当","非該当"))</f>
        <v>非該当</v>
      </c>
      <c r="BC8" s="80" t="s">
        <v>813</v>
      </c>
      <c r="BD8" s="80" t="s">
        <v>813</v>
      </c>
      <c r="BE8" s="80" t="s">
        <v>814</v>
      </c>
      <c r="BF8" s="80" t="s">
        <v>813</v>
      </c>
      <c r="BG8" s="80" t="s">
        <v>814</v>
      </c>
      <c r="BH8" s="80" t="s">
        <v>814</v>
      </c>
      <c r="BI8" s="80" t="s">
        <v>813</v>
      </c>
      <c r="BJ8" s="80" t="s">
        <v>813</v>
      </c>
      <c r="BK8" s="80" t="s">
        <v>814</v>
      </c>
      <c r="BL8" s="80" t="s">
        <v>814</v>
      </c>
      <c r="BM8" s="80">
        <f>報告書!$CG$50</f>
        <v>0</v>
      </c>
      <c r="BN8" s="80">
        <f>報告書!$CG$51</f>
        <v>0</v>
      </c>
      <c r="BO8" s="80">
        <f>報告書!$CG$52</f>
        <v>0</v>
      </c>
      <c r="BP8" s="80">
        <f>報告書!$CG$53</f>
        <v>0</v>
      </c>
      <c r="BQ8" s="80">
        <f>報告書!$AJ$50</f>
        <v>0</v>
      </c>
      <c r="BR8" s="80">
        <f>報告書!$CG$54</f>
        <v>0</v>
      </c>
      <c r="BS8" s="80">
        <f>報告書!$CG$55</f>
        <v>0</v>
      </c>
      <c r="BT8" s="80">
        <f>報告書!$V$52</f>
        <v>0</v>
      </c>
      <c r="BU8" s="80">
        <f>報告書!$CG$56</f>
        <v>0</v>
      </c>
      <c r="BV8" s="80">
        <f>報告書!$AC$53</f>
        <v>0</v>
      </c>
      <c r="BW8" s="80">
        <f>報告書!$CG$57</f>
        <v>0</v>
      </c>
      <c r="BX8" s="80">
        <f>報告書!$CG$58</f>
        <v>0</v>
      </c>
      <c r="BY8" s="80">
        <f>報告書!$CG$59</f>
        <v>0</v>
      </c>
      <c r="BZ8" s="80">
        <f>報告書!$CG$60</f>
        <v>0</v>
      </c>
      <c r="CA8" s="80">
        <f>報告書!$CG$61</f>
        <v>0</v>
      </c>
      <c r="CB8" s="80">
        <f>報告書!$CG$62</f>
        <v>0</v>
      </c>
      <c r="CC8" s="80">
        <f>報告書!$X$58</f>
        <v>0</v>
      </c>
      <c r="CD8" s="80" t="s">
        <v>814</v>
      </c>
      <c r="CE8" s="80" t="s">
        <v>814</v>
      </c>
      <c r="CF8" s="80" t="s">
        <v>815</v>
      </c>
      <c r="CG8" s="80" t="s">
        <v>814</v>
      </c>
      <c r="CH8" s="80" t="s">
        <v>816</v>
      </c>
      <c r="CI8" s="80" t="s">
        <v>817</v>
      </c>
      <c r="CJ8" s="80" t="s">
        <v>818</v>
      </c>
      <c r="CK8" s="80" t="s">
        <v>819</v>
      </c>
      <c r="CL8" s="80" t="s">
        <v>951</v>
      </c>
      <c r="CM8" s="80" t="s">
        <v>951</v>
      </c>
      <c r="CN8" s="80" t="s">
        <v>951</v>
      </c>
      <c r="CO8" s="80" t="s">
        <v>951</v>
      </c>
      <c r="CP8" s="80" t="s">
        <v>951</v>
      </c>
      <c r="CQ8" s="80">
        <f>報告書!$CG$64</f>
        <v>0</v>
      </c>
      <c r="CR8" s="80">
        <f>報告書!$CG$65</f>
        <v>0</v>
      </c>
      <c r="CS8" s="80">
        <f>報告書!$CG$66</f>
        <v>0</v>
      </c>
      <c r="CT8" s="80">
        <f>報告書!$CG$67</f>
        <v>0</v>
      </c>
      <c r="CU8" s="80">
        <f>報告書!$Y$71</f>
        <v>0</v>
      </c>
      <c r="CV8" s="80">
        <f>報告書!$AF$71</f>
        <v>0</v>
      </c>
      <c r="CW8" s="80">
        <f>報告書!$CG$70</f>
        <v>0</v>
      </c>
      <c r="CX8" s="80">
        <f>報告書!$P$72</f>
        <v>0</v>
      </c>
      <c r="CY8" s="80">
        <f>報告書!$CG$71</f>
        <v>0</v>
      </c>
      <c r="CZ8" s="80">
        <f>報告書!$CG$72</f>
        <v>0</v>
      </c>
      <c r="DA8" s="80">
        <f>報告書!$CG$73</f>
        <v>0</v>
      </c>
      <c r="DB8" s="80">
        <f>報告書!$CG$74</f>
        <v>0</v>
      </c>
      <c r="DC8" s="80">
        <f>報告書!$CG$75</f>
        <v>0</v>
      </c>
      <c r="DD8" s="80">
        <f>報告書!$Z$75</f>
        <v>0</v>
      </c>
      <c r="DE8" s="80">
        <f>報告書!$CG$77</f>
        <v>0</v>
      </c>
      <c r="DF8" s="80">
        <f>報告書!$T$76</f>
        <v>0</v>
      </c>
      <c r="DG8" s="80">
        <f>報告書!$CG$78</f>
        <v>0</v>
      </c>
      <c r="DH8" s="432" t="s">
        <v>964</v>
      </c>
      <c r="DI8" s="432" t="s">
        <v>964</v>
      </c>
      <c r="DJ8" s="432" t="s">
        <v>964</v>
      </c>
      <c r="DK8" s="432" t="s">
        <v>964</v>
      </c>
      <c r="DL8" s="432" t="s">
        <v>964</v>
      </c>
      <c r="DM8" s="432" t="s">
        <v>964</v>
      </c>
      <c r="DN8" s="432" t="s">
        <v>964</v>
      </c>
      <c r="DO8" s="80" t="s">
        <v>820</v>
      </c>
      <c r="DP8" s="80" t="s">
        <v>814</v>
      </c>
      <c r="DQ8" s="80" t="s">
        <v>814</v>
      </c>
      <c r="DR8" s="80" t="s">
        <v>814</v>
      </c>
      <c r="DS8" s="80" t="s">
        <v>814</v>
      </c>
      <c r="DT8" s="80">
        <f>報告書!$CG$79</f>
        <v>0</v>
      </c>
      <c r="DU8" s="80">
        <f>報告書!$CG$80</f>
        <v>0</v>
      </c>
      <c r="DV8" s="80">
        <f>報告書!$CG$81</f>
        <v>0</v>
      </c>
      <c r="DW8" s="80">
        <f>報告書!$CG$82</f>
        <v>0</v>
      </c>
      <c r="DX8" s="80">
        <f>報告書!$Y$79</f>
        <v>0</v>
      </c>
      <c r="DY8" s="80">
        <f>報告書!$AF$79</f>
        <v>0</v>
      </c>
      <c r="DZ8" s="80">
        <f>報告書!$CG$85</f>
        <v>0</v>
      </c>
      <c r="EA8" s="80">
        <f>報告書!$P$80</f>
        <v>1</v>
      </c>
      <c r="EB8" s="80">
        <f>報告書!$CG$86</f>
        <v>0</v>
      </c>
      <c r="EC8" s="80">
        <f>報告書!$CG$87</f>
        <v>0</v>
      </c>
      <c r="ED8" s="80">
        <f>報告書!$CG$88</f>
        <v>0</v>
      </c>
      <c r="EE8" s="80">
        <f>報告書!$CG$89</f>
        <v>0</v>
      </c>
      <c r="EF8" s="80">
        <f>報告書!$CG$90</f>
        <v>0</v>
      </c>
      <c r="EG8" s="80">
        <f>報告書!$CG$91</f>
        <v>0</v>
      </c>
      <c r="EH8" s="80">
        <f>報告書!$CG$92</f>
        <v>0</v>
      </c>
      <c r="EI8" s="80">
        <f>報告書!$CG$93</f>
        <v>0</v>
      </c>
      <c r="EJ8" s="80">
        <f>報告書!$CG$94</f>
        <v>0</v>
      </c>
      <c r="EK8" s="80">
        <f>報告書!$CG$95</f>
        <v>0</v>
      </c>
      <c r="EL8" s="80">
        <f>報告書!$CG$98</f>
        <v>0</v>
      </c>
      <c r="EM8" s="80">
        <f>報告書!$CG$99</f>
        <v>0</v>
      </c>
      <c r="EN8" s="80">
        <f>報告書!$CG$100</f>
        <v>0</v>
      </c>
      <c r="EO8" s="80">
        <f>報告書!$CG$101</f>
        <v>0</v>
      </c>
      <c r="EP8" s="80">
        <f>報告書!$CG$102</f>
        <v>0</v>
      </c>
      <c r="EQ8" s="80">
        <f>報告書!$CG$103</f>
        <v>0</v>
      </c>
      <c r="ER8" s="80">
        <f>報告書!$CG$104</f>
        <v>0</v>
      </c>
      <c r="ES8" s="80">
        <f>報告書!$CG$105</f>
        <v>0</v>
      </c>
      <c r="ET8" s="80">
        <f>報告書!$AC$90</f>
        <v>0</v>
      </c>
      <c r="EU8" s="80">
        <f>報告書!$CG$106</f>
        <v>0</v>
      </c>
      <c r="EV8" s="80">
        <f>報告書!$CG$107</f>
        <v>0</v>
      </c>
      <c r="EW8" s="80">
        <f>報告書!$CG$108</f>
        <v>0</v>
      </c>
      <c r="EX8" s="80">
        <f>報告書!$CG$109</f>
        <v>0</v>
      </c>
      <c r="EY8" s="80">
        <f>報告書!$CG$110</f>
        <v>0</v>
      </c>
      <c r="EZ8" s="80">
        <f>報告書!$Q$92</f>
        <v>0</v>
      </c>
      <c r="FA8" s="80">
        <f>報告書!$CG$112</f>
        <v>0</v>
      </c>
      <c r="FB8" s="80">
        <f>報告書!$CG$113</f>
        <v>0</v>
      </c>
      <c r="FC8" s="80">
        <f>報告書!$CG$114</f>
        <v>0</v>
      </c>
      <c r="FD8" s="80">
        <f>報告書!$CG$115</f>
        <v>0</v>
      </c>
      <c r="FE8" s="80">
        <f>報告書!$CG$116</f>
        <v>0</v>
      </c>
      <c r="FF8" s="80">
        <f>報告書!$CG$117</f>
        <v>0</v>
      </c>
      <c r="FG8" s="80">
        <f>報告書!$CG$118</f>
        <v>0</v>
      </c>
      <c r="FH8" s="80">
        <f>報告書!$CG$119</f>
        <v>0</v>
      </c>
      <c r="FI8" s="80">
        <f>報告書!$CG$120</f>
        <v>0</v>
      </c>
      <c r="FJ8" s="80">
        <f>報告書!$CG$121</f>
        <v>0</v>
      </c>
      <c r="FK8" s="80">
        <f>報告書!$CG$122</f>
        <v>0</v>
      </c>
      <c r="FL8" s="80">
        <f>報告書!$CG$123</f>
        <v>0</v>
      </c>
      <c r="FM8" s="80">
        <f>報告書!$CG$124</f>
        <v>0</v>
      </c>
      <c r="FN8" s="80">
        <f>報告書!$CG$125</f>
        <v>0</v>
      </c>
      <c r="FO8" s="80">
        <f>報告書!$CG$126</f>
        <v>0</v>
      </c>
      <c r="FP8" s="80">
        <f>報告書!$AK$97</f>
        <v>0</v>
      </c>
      <c r="FQ8" s="80">
        <f>報告書!$AK$98</f>
        <v>0</v>
      </c>
      <c r="FR8" s="80">
        <f>報告書!$CG$127</f>
        <v>0</v>
      </c>
      <c r="FS8" s="80">
        <f>報告書!$CG$128</f>
        <v>0</v>
      </c>
      <c r="FT8" s="80">
        <f>報告書!$CG$129</f>
        <v>0</v>
      </c>
      <c r="FU8" s="80">
        <f>報告書!$CG$130</f>
        <v>0</v>
      </c>
      <c r="FV8" s="80">
        <f>報告書!$CG$131</f>
        <v>0</v>
      </c>
      <c r="FW8" s="80">
        <f>報告書!$CG$132</f>
        <v>0</v>
      </c>
      <c r="FX8" s="80">
        <f>報告書!$CG$133</f>
        <v>0</v>
      </c>
      <c r="FY8" s="80">
        <f>報告書!$CG$134</f>
        <v>0</v>
      </c>
      <c r="FZ8" s="80">
        <f>報告書!$CG$136</f>
        <v>0</v>
      </c>
      <c r="GA8" s="80">
        <f>報告書!$CG$137</f>
        <v>0</v>
      </c>
      <c r="GB8" s="80">
        <f>報告書!$CG$135</f>
        <v>0</v>
      </c>
      <c r="GC8" s="80">
        <f>報告書!$CG$138</f>
        <v>0</v>
      </c>
      <c r="GD8" s="80">
        <f>報告書!$CG$139</f>
        <v>0</v>
      </c>
      <c r="GE8" s="80">
        <f>報告書!$CG$140</f>
        <v>0</v>
      </c>
      <c r="GF8" s="80">
        <f>報告書!$CG$141</f>
        <v>0</v>
      </c>
      <c r="GG8" s="80">
        <f>報告書!$CG$142</f>
        <v>0</v>
      </c>
      <c r="GH8" s="80">
        <f>報告書!$CG$143</f>
        <v>0</v>
      </c>
      <c r="GI8" s="80">
        <f>報告書!$CG$144</f>
        <v>0</v>
      </c>
      <c r="GJ8" s="80">
        <f>報告書!$CG$145</f>
        <v>0</v>
      </c>
      <c r="GK8" s="80">
        <f>報告書!$CG$146</f>
        <v>0</v>
      </c>
      <c r="GL8" s="80">
        <f>報告書!$CG$147</f>
        <v>0</v>
      </c>
      <c r="GM8" s="80">
        <f>報告書!$AI$105</f>
        <v>0</v>
      </c>
      <c r="GN8" s="427">
        <f>報告書!$M$109</f>
        <v>0</v>
      </c>
      <c r="GO8" s="427">
        <f>報告書!$M$110</f>
        <v>0</v>
      </c>
      <c r="GP8" s="427">
        <f>報告書!$M$111</f>
        <v>0</v>
      </c>
      <c r="GQ8" s="427">
        <f>報告書!$M$112</f>
        <v>0</v>
      </c>
      <c r="GR8" s="427">
        <f>報告書!$M$113</f>
        <v>0</v>
      </c>
      <c r="GS8" s="427">
        <f>報告書!$M$114</f>
        <v>0</v>
      </c>
      <c r="GT8" s="427">
        <f>報告書!$M$115</f>
        <v>0</v>
      </c>
      <c r="GU8" s="427">
        <f>報告書!$F$115</f>
        <v>0</v>
      </c>
      <c r="GV8" s="427">
        <f>報告書!$M$116</f>
        <v>0</v>
      </c>
      <c r="GW8" s="427">
        <f>報告書!$F$116</f>
        <v>0</v>
      </c>
      <c r="GX8" s="427" t="str">
        <f>報告書!$M$117</f>
        <v/>
      </c>
      <c r="GY8" s="427">
        <f>報告書!$M$118</f>
        <v>0</v>
      </c>
      <c r="GZ8" s="427">
        <f>SUM(GX8,GY8)</f>
        <v>0</v>
      </c>
      <c r="HA8" s="80" t="s">
        <v>813</v>
      </c>
      <c r="HB8" s="80" t="s">
        <v>821</v>
      </c>
      <c r="HC8" s="80" t="s">
        <v>822</v>
      </c>
      <c r="HD8" s="80" t="s">
        <v>813</v>
      </c>
      <c r="HE8" s="80">
        <f>SUM(HA8:HD8)</f>
        <v>0</v>
      </c>
      <c r="HF8" s="80" t="s">
        <v>813</v>
      </c>
      <c r="HG8" s="80" t="s">
        <v>813</v>
      </c>
      <c r="HH8" s="80" t="s">
        <v>823</v>
      </c>
      <c r="HI8" s="80" t="s">
        <v>822</v>
      </c>
      <c r="HJ8" s="80">
        <f>SUM(HF8:HI8)</f>
        <v>0</v>
      </c>
      <c r="HK8" s="80" t="s">
        <v>813</v>
      </c>
      <c r="HL8" s="80" t="s">
        <v>813</v>
      </c>
      <c r="HM8" s="80" t="s">
        <v>813</v>
      </c>
      <c r="HN8" s="80" t="s">
        <v>824</v>
      </c>
      <c r="HO8" s="80">
        <f>SUM(HK8:HN8)</f>
        <v>0</v>
      </c>
      <c r="HP8" s="80" t="s">
        <v>813</v>
      </c>
      <c r="HQ8" s="80" t="s">
        <v>825</v>
      </c>
      <c r="HR8" s="80" t="s">
        <v>822</v>
      </c>
      <c r="HS8" s="80" t="s">
        <v>813</v>
      </c>
      <c r="HT8" s="80">
        <f>SUM(HP8:HS8)</f>
        <v>0</v>
      </c>
      <c r="HU8" s="80" t="s">
        <v>813</v>
      </c>
      <c r="HV8" s="80" t="s">
        <v>813</v>
      </c>
      <c r="HW8" s="80" t="s">
        <v>813</v>
      </c>
      <c r="HX8" s="80" t="s">
        <v>813</v>
      </c>
      <c r="HY8" s="80">
        <f>SUM(HU8:HX8)</f>
        <v>0</v>
      </c>
      <c r="HZ8" s="80" t="s">
        <v>813</v>
      </c>
      <c r="IA8" s="80" t="s">
        <v>813</v>
      </c>
      <c r="IB8" s="80" t="s">
        <v>813</v>
      </c>
      <c r="IC8" s="80" t="s">
        <v>813</v>
      </c>
      <c r="ID8" s="80">
        <f>SUM(HZ8:IC8)</f>
        <v>0</v>
      </c>
      <c r="IE8" s="80" t="s">
        <v>822</v>
      </c>
      <c r="IF8" s="80" t="s">
        <v>813</v>
      </c>
      <c r="IG8" s="80" t="s">
        <v>813</v>
      </c>
      <c r="IH8" s="80" t="s">
        <v>813</v>
      </c>
      <c r="II8" s="80">
        <f>SUM(IE8:IH8)</f>
        <v>0</v>
      </c>
      <c r="IJ8" s="80">
        <f>IF(ISERROR(報告書!$S$110)="","",(報告書!$S$110))</f>
        <v>0</v>
      </c>
      <c r="IK8" s="80">
        <f>報告書!$W$110</f>
        <v>0</v>
      </c>
      <c r="IL8" s="80"/>
      <c r="IM8" s="80"/>
      <c r="IN8" s="80"/>
      <c r="IO8" s="80"/>
      <c r="IP8" s="80"/>
      <c r="IQ8" s="80"/>
      <c r="IR8" s="80">
        <f>報告書!$S$110</f>
        <v>0</v>
      </c>
    </row>
    <row r="9" spans="1:256" s="237" customFormat="1" x14ac:dyDescent="0.15"/>
    <row r="11" spans="1:256" ht="16.2" x14ac:dyDescent="0.15">
      <c r="A11" s="81" t="s">
        <v>642</v>
      </c>
      <c r="BB11" s="1"/>
      <c r="BC11" s="1"/>
      <c r="BD11" s="1"/>
      <c r="BE11" s="1"/>
      <c r="BF11" s="1"/>
      <c r="BG11" s="1"/>
      <c r="BH11" s="1"/>
      <c r="BI11" s="1"/>
      <c r="BJ11" s="1"/>
      <c r="BK11" s="1"/>
    </row>
    <row r="12" spans="1:256" ht="13.2" x14ac:dyDescent="0.15">
      <c r="A12" s="82" t="s">
        <v>643</v>
      </c>
      <c r="BB12" s="1"/>
      <c r="BC12" s="1"/>
      <c r="BD12" s="1"/>
      <c r="BE12" s="1"/>
      <c r="BF12" s="1"/>
      <c r="BG12" s="1"/>
      <c r="BH12" s="1"/>
      <c r="BI12" s="1"/>
      <c r="BJ12" s="1"/>
      <c r="BK12" s="1"/>
    </row>
    <row r="13" spans="1:256" x14ac:dyDescent="0.15">
      <c r="BB13" s="1"/>
      <c r="BC13" s="1"/>
      <c r="BD13" s="1"/>
      <c r="BE13" s="1"/>
      <c r="BF13" s="1"/>
      <c r="BG13" s="1"/>
      <c r="BH13" s="1"/>
      <c r="BI13" s="1"/>
      <c r="BJ13" s="1"/>
      <c r="BK13" s="1"/>
    </row>
  </sheetData>
  <mergeCells count="348">
    <mergeCell ref="DH1:DN1"/>
    <mergeCell ref="DH2:DI2"/>
    <mergeCell ref="DJ2:DN2"/>
    <mergeCell ref="DH3:DH6"/>
    <mergeCell ref="DI3:DI6"/>
    <mergeCell ref="DJ3:DJ6"/>
    <mergeCell ref="DK3:DM3"/>
    <mergeCell ref="DN3:DN6"/>
    <mergeCell ref="DK4:DM4"/>
    <mergeCell ref="DK5:DK6"/>
    <mergeCell ref="DL5:DL6"/>
    <mergeCell ref="DM5:DM6"/>
    <mergeCell ref="IM4:IM5"/>
    <mergeCell ref="BX2:CC2"/>
    <mergeCell ref="BX3:BX6"/>
    <mergeCell ref="BY3:BY6"/>
    <mergeCell ref="BZ3:BZ6"/>
    <mergeCell ref="IP4:IP5"/>
    <mergeCell ref="CA3:CA6"/>
    <mergeCell ref="CB3:CB6"/>
    <mergeCell ref="CC4:CC6"/>
    <mergeCell ref="CH3:CK3"/>
    <mergeCell ref="CH4:CH6"/>
    <mergeCell ref="CI4:CI6"/>
    <mergeCell ref="CJ4:CJ6"/>
    <mergeCell ref="CK4:CK6"/>
    <mergeCell ref="CD4:CD6"/>
    <mergeCell ref="CE4:CE6"/>
    <mergeCell ref="CF4:CF6"/>
    <mergeCell ref="CG4:CG6"/>
    <mergeCell ref="CD3:CG3"/>
    <mergeCell ref="FE4:FE6"/>
    <mergeCell ref="FF4:FF6"/>
    <mergeCell ref="EX4:EX6"/>
    <mergeCell ref="EY4:EY6"/>
    <mergeCell ref="FR5:FR6"/>
    <mergeCell ref="IQ4:IQ5"/>
    <mergeCell ref="IR3:IR4"/>
    <mergeCell ref="HA1:IR1"/>
    <mergeCell ref="HY4:HY5"/>
    <mergeCell ref="HT4:HT5"/>
    <mergeCell ref="HO4:HO5"/>
    <mergeCell ref="HE4:HE5"/>
    <mergeCell ref="HJ4:HJ5"/>
    <mergeCell ref="IJ2:IR2"/>
    <mergeCell ref="HU3:HY3"/>
    <mergeCell ref="HU4:HU6"/>
    <mergeCell ref="HV4:HV6"/>
    <mergeCell ref="HW4:HW6"/>
    <mergeCell ref="HX4:HX6"/>
    <mergeCell ref="II4:II6"/>
    <mergeCell ref="IJ3:IK3"/>
    <mergeCell ref="IL3:IM3"/>
    <mergeCell ref="IN3:IO3"/>
    <mergeCell ref="IP3:IQ3"/>
    <mergeCell ref="HG4:HG6"/>
    <mergeCell ref="HH4:HH6"/>
    <mergeCell ref="HI4:HI6"/>
    <mergeCell ref="IE4:IE6"/>
    <mergeCell ref="IF4:IF6"/>
    <mergeCell ref="BA5:BA6"/>
    <mergeCell ref="IN4:IN5"/>
    <mergeCell ref="IO4:IO5"/>
    <mergeCell ref="BM1:BR1"/>
    <mergeCell ref="BM2:BR2"/>
    <mergeCell ref="BM3:BM6"/>
    <mergeCell ref="BR3:BR6"/>
    <mergeCell ref="BN4:BN6"/>
    <mergeCell ref="BO4:BO6"/>
    <mergeCell ref="BP4:BP6"/>
    <mergeCell ref="BQ5:BQ6"/>
    <mergeCell ref="BS1:BW1"/>
    <mergeCell ref="BS2:BW2"/>
    <mergeCell ref="BS3:BS6"/>
    <mergeCell ref="BU3:BU6"/>
    <mergeCell ref="BW3:BW6"/>
    <mergeCell ref="BT4:BT6"/>
    <mergeCell ref="BV4:BV6"/>
    <mergeCell ref="CD2:CK2"/>
    <mergeCell ref="CD1:CK1"/>
    <mergeCell ref="BX1:CC1"/>
    <mergeCell ref="IJ4:IJ5"/>
    <mergeCell ref="IK4:IK5"/>
    <mergeCell ref="IL4:IL5"/>
    <mergeCell ref="AG5:AG6"/>
    <mergeCell ref="AH5:AH6"/>
    <mergeCell ref="AI5:AI6"/>
    <mergeCell ref="AP5:AP6"/>
    <mergeCell ref="AM4:AP4"/>
    <mergeCell ref="AQ4:AT4"/>
    <mergeCell ref="AU4:AX4"/>
    <mergeCell ref="AY4:BB4"/>
    <mergeCell ref="AK5:AK6"/>
    <mergeCell ref="AL5:AL6"/>
    <mergeCell ref="AM5:AM6"/>
    <mergeCell ref="AN5:AN6"/>
    <mergeCell ref="AO5:AO6"/>
    <mergeCell ref="BB5:BB6"/>
    <mergeCell ref="AQ5:AQ6"/>
    <mergeCell ref="AR5:AR6"/>
    <mergeCell ref="AS5:AS6"/>
    <mergeCell ref="AT5:AT6"/>
    <mergeCell ref="AU5:AU6"/>
    <mergeCell ref="AV5:AV6"/>
    <mergeCell ref="AW5:AW6"/>
    <mergeCell ref="AX5:AX6"/>
    <mergeCell ref="AY5:AY6"/>
    <mergeCell ref="AZ5:AZ6"/>
    <mergeCell ref="AA4:AA6"/>
    <mergeCell ref="AC4:AC6"/>
    <mergeCell ref="AD4:AD6"/>
    <mergeCell ref="BC1:BL1"/>
    <mergeCell ref="BC2:BL2"/>
    <mergeCell ref="BC3:BC6"/>
    <mergeCell ref="BD3:BD6"/>
    <mergeCell ref="BE3:BE6"/>
    <mergeCell ref="BF3:BF6"/>
    <mergeCell ref="BG3:BG6"/>
    <mergeCell ref="BH3:BH6"/>
    <mergeCell ref="AE1:AY1"/>
    <mergeCell ref="AE2:BB2"/>
    <mergeCell ref="AE3:AP3"/>
    <mergeCell ref="AQ3:BB3"/>
    <mergeCell ref="AE4:AH4"/>
    <mergeCell ref="AI4:AL4"/>
    <mergeCell ref="AJ5:AJ6"/>
    <mergeCell ref="BI3:BI6"/>
    <mergeCell ref="BJ3:BJ6"/>
    <mergeCell ref="BL3:BL6"/>
    <mergeCell ref="BK4:BK6"/>
    <mergeCell ref="AE5:AE6"/>
    <mergeCell ref="AF5:AF6"/>
    <mergeCell ref="A1:A6"/>
    <mergeCell ref="B1:B6"/>
    <mergeCell ref="C1:C6"/>
    <mergeCell ref="D1:D6"/>
    <mergeCell ref="E1:E6"/>
    <mergeCell ref="G1:G6"/>
    <mergeCell ref="H1:H6"/>
    <mergeCell ref="I1:J1"/>
    <mergeCell ref="I2:J2"/>
    <mergeCell ref="I3:I6"/>
    <mergeCell ref="J3:J6"/>
    <mergeCell ref="F1:F6"/>
    <mergeCell ref="P4:P6"/>
    <mergeCell ref="K1:AD1"/>
    <mergeCell ref="K2:T2"/>
    <mergeCell ref="U2:AD2"/>
    <mergeCell ref="K3:O3"/>
    <mergeCell ref="P3:T3"/>
    <mergeCell ref="U3:Y3"/>
    <mergeCell ref="Z3:AD3"/>
    <mergeCell ref="K4:K6"/>
    <mergeCell ref="L4:L6"/>
    <mergeCell ref="M4:M6"/>
    <mergeCell ref="N4:N6"/>
    <mergeCell ref="O4:O6"/>
    <mergeCell ref="AB4:AB6"/>
    <mergeCell ref="Q4:Q6"/>
    <mergeCell ref="R4:R6"/>
    <mergeCell ref="S4:S6"/>
    <mergeCell ref="T4:T6"/>
    <mergeCell ref="U4:U6"/>
    <mergeCell ref="V4:V6"/>
    <mergeCell ref="W4:W6"/>
    <mergeCell ref="X4:X6"/>
    <mergeCell ref="Y4:Y6"/>
    <mergeCell ref="Z4:Z6"/>
    <mergeCell ref="CQ1:CY1"/>
    <mergeCell ref="CQ2:CY2"/>
    <mergeCell ref="CQ3:CQ6"/>
    <mergeCell ref="CT3:CT6"/>
    <mergeCell ref="CW3:CW6"/>
    <mergeCell ref="CY3:CY6"/>
    <mergeCell ref="CR4:CR6"/>
    <mergeCell ref="CS4:CS6"/>
    <mergeCell ref="CU4:CU6"/>
    <mergeCell ref="CV4:CV6"/>
    <mergeCell ref="CX4:CX6"/>
    <mergeCell ref="CZ1:DG1"/>
    <mergeCell ref="CZ2:DG2"/>
    <mergeCell ref="CZ3:CZ6"/>
    <mergeCell ref="DC3:DC6"/>
    <mergeCell ref="DE3:DE6"/>
    <mergeCell ref="DG3:DG6"/>
    <mergeCell ref="DA4:DA6"/>
    <mergeCell ref="DB4:DB6"/>
    <mergeCell ref="DF4:DF6"/>
    <mergeCell ref="DD4:DD6"/>
    <mergeCell ref="DO1:DS1"/>
    <mergeCell ref="DP3:DR3"/>
    <mergeCell ref="DO2:DS2"/>
    <mergeCell ref="DO3:DO6"/>
    <mergeCell ref="DS3:DS6"/>
    <mergeCell ref="DP4:DR4"/>
    <mergeCell ref="DP5:DP6"/>
    <mergeCell ref="DQ5:DQ6"/>
    <mergeCell ref="DR5:DR6"/>
    <mergeCell ref="EC1:EH1"/>
    <mergeCell ref="EC2:EH2"/>
    <mergeCell ref="EC3:EC6"/>
    <mergeCell ref="EH3:EH6"/>
    <mergeCell ref="ED4:ED6"/>
    <mergeCell ref="EE4:EE6"/>
    <mergeCell ref="EF4:EF6"/>
    <mergeCell ref="EG4:EG6"/>
    <mergeCell ref="DT1:EB1"/>
    <mergeCell ref="DT2:EB2"/>
    <mergeCell ref="DT3:DT6"/>
    <mergeCell ref="DW3:DW6"/>
    <mergeCell ref="DZ3:DZ6"/>
    <mergeCell ref="EB3:EB6"/>
    <mergeCell ref="DU4:DU6"/>
    <mergeCell ref="DV4:DV6"/>
    <mergeCell ref="DX4:DX6"/>
    <mergeCell ref="EA4:EA6"/>
    <mergeCell ref="DY4:DY6"/>
    <mergeCell ref="EI1:EU1"/>
    <mergeCell ref="EI2:EU2"/>
    <mergeCell ref="EM3:EU3"/>
    <mergeCell ref="EU4:EU6"/>
    <mergeCell ref="EV4:EV6"/>
    <mergeCell ref="EW4:EW6"/>
    <mergeCell ref="EI3:EL3"/>
    <mergeCell ref="EI4:EI6"/>
    <mergeCell ref="EL4:EL6"/>
    <mergeCell ref="EM4:EM6"/>
    <mergeCell ref="EO4:EO6"/>
    <mergeCell ref="EP4:EP6"/>
    <mergeCell ref="EQ4:EQ6"/>
    <mergeCell ref="ER4:ER6"/>
    <mergeCell ref="ES4:ES6"/>
    <mergeCell ref="EJ5:EJ6"/>
    <mergeCell ref="EK5:EK6"/>
    <mergeCell ref="ET5:ET6"/>
    <mergeCell ref="EN4:EN6"/>
    <mergeCell ref="EV1:EZ1"/>
    <mergeCell ref="EV2:EZ2"/>
    <mergeCell ref="EV3:EW3"/>
    <mergeCell ref="EX3:EY3"/>
    <mergeCell ref="EZ3:EZ6"/>
    <mergeCell ref="FA1:FF1"/>
    <mergeCell ref="FA2:FF2"/>
    <mergeCell ref="FA3:FB3"/>
    <mergeCell ref="FC3:FD3"/>
    <mergeCell ref="FE3:FF3"/>
    <mergeCell ref="FA4:FA6"/>
    <mergeCell ref="FB4:FB6"/>
    <mergeCell ref="FC4:FC6"/>
    <mergeCell ref="FD4:FD6"/>
    <mergeCell ref="FU5:FU6"/>
    <mergeCell ref="FV5:FV6"/>
    <mergeCell ref="FW5:FW6"/>
    <mergeCell ref="FX5:FX6"/>
    <mergeCell ref="FG4:FH4"/>
    <mergeCell ref="FI4:FJ4"/>
    <mergeCell ref="FK4:FL4"/>
    <mergeCell ref="FM4:FN4"/>
    <mergeCell ref="FO4:FR4"/>
    <mergeCell ref="FG5:FG6"/>
    <mergeCell ref="FH5:FH6"/>
    <mergeCell ref="FI5:FI6"/>
    <mergeCell ref="FJ5:FJ6"/>
    <mergeCell ref="FK5:FK6"/>
    <mergeCell ref="FL5:FL6"/>
    <mergeCell ref="FM5:FM6"/>
    <mergeCell ref="FN5:FN6"/>
    <mergeCell ref="FO5:FQ5"/>
    <mergeCell ref="FS4:FT4"/>
    <mergeCell ref="FS5:FS6"/>
    <mergeCell ref="FT5:FT6"/>
    <mergeCell ref="FU4:FV4"/>
    <mergeCell ref="FW4:FX4"/>
    <mergeCell ref="FY1:GD1"/>
    <mergeCell ref="FY2:GD2"/>
    <mergeCell ref="FY3:FY6"/>
    <mergeCell ref="GB3:GB6"/>
    <mergeCell ref="GC3:GD3"/>
    <mergeCell ref="GA4:GA6"/>
    <mergeCell ref="GC4:GC6"/>
    <mergeCell ref="GD4:GD6"/>
    <mergeCell ref="FZ4:FZ6"/>
    <mergeCell ref="FG1:FX1"/>
    <mergeCell ref="FG2:FX2"/>
    <mergeCell ref="FG3:FN3"/>
    <mergeCell ref="FO3:FX3"/>
    <mergeCell ref="HN4:HN6"/>
    <mergeCell ref="HK3:HO3"/>
    <mergeCell ref="HP3:HT3"/>
    <mergeCell ref="HP4:HP6"/>
    <mergeCell ref="HQ4:HQ6"/>
    <mergeCell ref="HR4:HR6"/>
    <mergeCell ref="HS4:HS6"/>
    <mergeCell ref="HF3:HJ3"/>
    <mergeCell ref="GE1:GM1"/>
    <mergeCell ref="GE2:GM2"/>
    <mergeCell ref="GE3:GE6"/>
    <mergeCell ref="GF3:GF6"/>
    <mergeCell ref="GG3:GG6"/>
    <mergeCell ref="GH3:GH6"/>
    <mergeCell ref="GI3:GI6"/>
    <mergeCell ref="GJ3:GJ6"/>
    <mergeCell ref="GK3:GK6"/>
    <mergeCell ref="GL3:GL6"/>
    <mergeCell ref="GM4:GM6"/>
    <mergeCell ref="HF4:HF6"/>
    <mergeCell ref="IG4:IG6"/>
    <mergeCell ref="IH4:IH6"/>
    <mergeCell ref="HA2:II2"/>
    <mergeCell ref="HA3:HE3"/>
    <mergeCell ref="HZ3:ID3"/>
    <mergeCell ref="IE3:II3"/>
    <mergeCell ref="HA4:HA6"/>
    <mergeCell ref="HB4:HB6"/>
    <mergeCell ref="HC4:HC6"/>
    <mergeCell ref="HD4:HD6"/>
    <mergeCell ref="HZ4:HZ6"/>
    <mergeCell ref="IA4:IA6"/>
    <mergeCell ref="IB4:IB6"/>
    <mergeCell ref="IC4:IC6"/>
    <mergeCell ref="ID4:ID6"/>
    <mergeCell ref="HK4:HK6"/>
    <mergeCell ref="HL4:HL6"/>
    <mergeCell ref="HM4:HM6"/>
    <mergeCell ref="CL1:CP1"/>
    <mergeCell ref="CL2:CP2"/>
    <mergeCell ref="CL3:CL6"/>
    <mergeCell ref="CM3:CP3"/>
    <mergeCell ref="CM4:CM6"/>
    <mergeCell ref="CN4:CN6"/>
    <mergeCell ref="CO4:CO6"/>
    <mergeCell ref="CP4:CP6"/>
    <mergeCell ref="GN1:GZ1"/>
    <mergeCell ref="GN2:GZ2"/>
    <mergeCell ref="GN3:GP3"/>
    <mergeCell ref="GQ3:GQ6"/>
    <mergeCell ref="GR3:GR6"/>
    <mergeCell ref="GS3:GS6"/>
    <mergeCell ref="GT3:GT6"/>
    <mergeCell ref="GV3:GV6"/>
    <mergeCell ref="GX3:GX5"/>
    <mergeCell ref="GY3:GY6"/>
    <mergeCell ref="GZ3:GZ6"/>
    <mergeCell ref="GN4:GN6"/>
    <mergeCell ref="GO4:GO6"/>
    <mergeCell ref="GP4:GP6"/>
    <mergeCell ref="GU4:GU6"/>
    <mergeCell ref="GW4:GW6"/>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要領</vt:lpstr>
      <vt:lpstr>報告書</vt:lpstr>
      <vt:lpstr>参考シート</vt:lpstr>
      <vt:lpstr>保健所使用</vt:lpstr>
      <vt:lpstr>参考シート!Print_Area</vt:lpstr>
      <vt:lpstr>報告書!Print_Area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渡邉＿健司</dc:creator>
  <cp:lastModifiedBy>PC</cp:lastModifiedBy>
  <cp:lastPrinted>2021-06-28T01:31:25Z</cp:lastPrinted>
  <dcterms:created xsi:type="dcterms:W3CDTF">2020-12-03T02:34:43Z</dcterms:created>
  <dcterms:modified xsi:type="dcterms:W3CDTF">2021-06-28T13:25:30Z</dcterms:modified>
</cp:coreProperties>
</file>